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48" i="1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<sst xmlns="http://schemas.openxmlformats.org/spreadsheetml/2006/main" count="979" uniqueCount="624">
  <si>
    <t>ИНФРА-М Научно-издательский Центр</t>
  </si>
  <si>
    <t>002. Прайс-лист для учебных заведений и библиотек (собственная новинки за 1 мес)
от 10.05.2024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</si>
  <si>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</si>
  <si>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</si>
  <si>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</si>
  <si>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</si>
  <si>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</si>
  <si>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</si>
  <si>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</si>
  <si>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</si>
  <si>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</si>
  <si>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</si>
  <si>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</si>
  <si>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</si>
  <si>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</si>
  <si>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</si>
  <si>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</si>
  <si>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</si>
  <si>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</si>
  <si>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</si>
  <si>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</si>
  <si>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</si>
  <si>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</si>
  <si>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</si>
  <si>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</si>
  <si>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</si>
  <si>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</si>
  <si>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</si>
  <si>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</si>
  <si>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</si>
  <si>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</si>
  <si>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</si>
  <si>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</si>
  <si>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785125.01.01</t>
  </si>
  <si>
    <t>Анатомия и физиология человека: Уч. / А.И.Тюкавин - М.:НИЦ ИНФРА-М,2024 - 424 с.(СПО)(п)</t>
  </si>
  <si>
    <t>АНАТОМИЯ И ФИЗИОЛОГИЯ ЧЕЛОВЕКА</t>
  </si>
  <si>
    <t>Тюкавин А.И., Гайворонский И.В., Майстренко В.А. и др.</t>
  </si>
  <si>
    <t>Переплет 7БЦ</t>
  </si>
  <si>
    <t>НИЦ ИНФРА-М</t>
  </si>
  <si>
    <t>Среднее профессиональное образование</t>
  </si>
  <si>
    <t>978-5-16-018329-9</t>
  </si>
  <si>
    <t>ПРИКЛАДНЫЕ НАУКИ. ТЕХНИКА. МЕДИЦИНА</t>
  </si>
  <si>
    <t>Медицина. Фармакология</t>
  </si>
  <si>
    <t>Учебник</t>
  </si>
  <si>
    <t>Профессиональное образование / Среднее профессиональное образование</t>
  </si>
  <si>
    <t>31.02.03, 32.02.01, 33.02.01</t>
  </si>
  <si>
    <t>Санкт-Петербургский государственный химико-фармацевтический университет</t>
  </si>
  <si>
    <t>Апрель, 2024</t>
  </si>
  <si>
    <t>0124</t>
  </si>
  <si>
    <t>819335.01.01</t>
  </si>
  <si>
    <t>Английский язык для психотерапии и консультир.: Уч. / М.В.Мельничук-М.:НИЦ ИНФРА-М,2024.-258 с.(ВО)(п)</t>
  </si>
  <si>
    <t>АНГЛИЙСКИЙ ЯЗЫК ДЛЯ ПСИХОТЕРАПИИ И КОНСУЛЬТИРОВАНИЯ</t>
  </si>
  <si>
    <t>Мельничук М.В., Анюшенкова О.Н.</t>
  </si>
  <si>
    <t>Высшее образование (Финансовый университет)</t>
  </si>
  <si>
    <t>978-5-16-019606-0</t>
  </si>
  <si>
    <t>ГУМАНИТАРНЫЕ НАУКИ. РЕЛИГИЯ. ИСКУССТВО</t>
  </si>
  <si>
    <t>Филологические науки</t>
  </si>
  <si>
    <t>Профессиональное образование / ВО - Магистратура</t>
  </si>
  <si>
    <t>37.03.01, 37.04.01</t>
  </si>
  <si>
    <t>Финансовый университет при Правительстве Российской Федерации</t>
  </si>
  <si>
    <t>Май, 2024</t>
  </si>
  <si>
    <t>815813.01.01</t>
  </si>
  <si>
    <t>Антикоррупционная политика: Уч. / Р.Т.Мухаев - М.:НИЦ ИНФРА-М,2024. - 506 с.(ВО (РЭУ))(п)</t>
  </si>
  <si>
    <t>АНТИКОРРУПЦИОННАЯ ПОЛИТИКА</t>
  </si>
  <si>
    <t>Мухаев Р.Т.</t>
  </si>
  <si>
    <t>Высшее образование (РЭУ)</t>
  </si>
  <si>
    <t>978-5-16-019355-7</t>
  </si>
  <si>
    <t>ОБЩЕСТВЕННЫЕ НАУКИ.  ЭКОНОМИКА. ПРАВО</t>
  </si>
  <si>
    <t>Право. Юридические науки</t>
  </si>
  <si>
    <t>Профессиональное образование</t>
  </si>
  <si>
    <t>38.03.01, 38.04.04, 38.04.09, 38.05.01, 38.05.02, 40.04.01, 40.05.02, 41.03.06</t>
  </si>
  <si>
    <t>Рекомендовано в качестве учебника для студентов высших учебных заведений, обучающихся по направлениям подготовки 38.03.04 «Государственное и муниципальное управление», 41.03.04 «Политология», 39.03.01 «Социология» (квалификация (степень) «бакалавр»)</t>
  </si>
  <si>
    <t>Российский экономический университет им. Г.В. Плеханова</t>
  </si>
  <si>
    <t>766307.01.01</t>
  </si>
  <si>
    <t>Бухгалтерский финанс. учет в сельском хозяйстве: Уч. / В.Г.Широбоков-М.:НИЦ ИНФРА-М,2024.-550 с.(ВО)(п)</t>
  </si>
  <si>
    <t>БУХГАЛТЕРСКИЙ ФИНАНСОВЫЙ УЧЕТ В СЕЛЬСКОМ ХОЗЯЙСТВЕ</t>
  </si>
  <si>
    <t>Широбоков В.Г.</t>
  </si>
  <si>
    <t>Высшее образование</t>
  </si>
  <si>
    <t>978-5-16-018115-8</t>
  </si>
  <si>
    <t>Экономика. Бухгалтерский учет. Финансы</t>
  </si>
  <si>
    <t>Профессиональное образование / ВО - Бакалавриат</t>
  </si>
  <si>
    <t>38.03.01</t>
  </si>
  <si>
    <t>Рекомендовано Федеральным УМО по сельскому, лесному и рыбному хозяйству в качестве учебника для подготовки бакалавров по направлению «Экономика»</t>
  </si>
  <si>
    <t>Воронежский государственный аграрный университет им. императора Петра I</t>
  </si>
  <si>
    <t>802025.01.01</t>
  </si>
  <si>
    <t>Бюджетный учет и отчетность: сб. задач: Уч.пос. / Н.Г.Гаджиев-М.:НИЦ ИНФРА-М,2024.-208 с.(ВО)(п)</t>
  </si>
  <si>
    <t>БЮДЖЕТНЫЙ УЧЕТ И ОТЧЕТНОСТЬ: СБОРНИК ЗАДАЧ</t>
  </si>
  <si>
    <t>Гаджиев Н.Г., Коноваленко С.А., Скрипкина О.В.</t>
  </si>
  <si>
    <t>Высшее образование: Специалитет</t>
  </si>
  <si>
    <t>978-5-16-018476-0</t>
  </si>
  <si>
    <t>Учебное пособие</t>
  </si>
  <si>
    <t>Профессиональное образование / ВО - Специалитет</t>
  </si>
  <si>
    <t>38.04.01, 38.05.01</t>
  </si>
  <si>
    <t>Дагестанский государственный университет</t>
  </si>
  <si>
    <t>774786.01.01</t>
  </si>
  <si>
    <t>Введение в теорию принятия решений: Уч.пос. / Д.А.Власов - М.:НИЦ ИНФРА-М,2024. - 233 с.(ВО)(п)</t>
  </si>
  <si>
    <t>ВВЕДЕНИЕ В ТЕОРИЮ ПРИНЯТИЯ РЕШЕНИЙ</t>
  </si>
  <si>
    <t>Власов Д.А.</t>
  </si>
  <si>
    <t>978-5-16-017589-8</t>
  </si>
  <si>
    <t>ЕСТЕСТВЕННЫЕ НАУКИ. МАТЕМАТИКА</t>
  </si>
  <si>
    <t>Физико-математические науки</t>
  </si>
  <si>
    <t>38.03.01, 38.03.02, 38.03.05, 38.04.01, 38.04.02, 38.04.05</t>
  </si>
  <si>
    <t>829890.01.01</t>
  </si>
  <si>
    <t>Геология с основами геоморфологии: Уч.пос. / Под ред. Ганжары Н.Ф.-М.:НИЦ ИНФРА-М,2024.-207 с.(ВО)(п)</t>
  </si>
  <si>
    <t>ГЕОЛОГИЯ С ОСНОВАМИ ГЕОМОРФОЛОГИИ</t>
  </si>
  <si>
    <t>Ганжара Н.Ф., Борисов Б.А., Арешин А.В. и др.</t>
  </si>
  <si>
    <t>Переплет 7БЦ/Без шитья</t>
  </si>
  <si>
    <t>978-5-16-019930-6</t>
  </si>
  <si>
    <t>Науки о Земле. Экология</t>
  </si>
  <si>
    <t>21.02.10</t>
  </si>
  <si>
    <t>ДА</t>
  </si>
  <si>
    <t>Российский государственный аграрный университет - МСХА им. К.А. Тимирязева</t>
  </si>
  <si>
    <t>32</t>
  </si>
  <si>
    <t>799343.01.01</t>
  </si>
  <si>
    <t>Геополитика: Уч.: В 2 т.Т. 2 / Р.Т.Мухаев, - 3 изд. - М.:НИЦ ИНФРА-М,2024 - 327 с.(ВО)(п)</t>
  </si>
  <si>
    <t>ГЕОПОЛИТИКА. В 2 ТТ., Т.2, ИЗД.3</t>
  </si>
  <si>
    <t>978-5-16-018266-7</t>
  </si>
  <si>
    <t>Политика. Социология</t>
  </si>
  <si>
    <t>38.04.04, 41.04.04, 41.04.05, 46.04.01</t>
  </si>
  <si>
    <t>0324</t>
  </si>
  <si>
    <t>682855.01.01</t>
  </si>
  <si>
    <t>Гостиничный менеджмент: Уч. пос. / Н.В.Дмитриева и др., - 2 изд.-М.:НИЦ ИНФРА-М,2024.-326 с.(СПО)(п)</t>
  </si>
  <si>
    <t>ГОСТИНИЧНЫЙ МЕНЕДЖМЕНТ, ИЗД.2</t>
  </si>
  <si>
    <t>Дмитриева Н.В., Зайцева Н.А., Огнева С.В. и др.</t>
  </si>
  <si>
    <t>978-5-16-015905-8</t>
  </si>
  <si>
    <t>Управление (менеджмент)</t>
  </si>
  <si>
    <t>43.02.16</t>
  </si>
  <si>
    <t>Российский государственный университет туризма и сервиса, ф-л Институт туризма и гостеприимства</t>
  </si>
  <si>
    <t>ПО2</t>
  </si>
  <si>
    <t>0224</t>
  </si>
  <si>
    <t>695337.07.01</t>
  </si>
  <si>
    <t>Деловая переписка: Уч.практ.пос. / М.В.Кирсанова - 4 изд.-М.:НИЦ ИНФРА-М,2024 - 153 с.(СПО)(п)</t>
  </si>
  <si>
    <t>ДЕЛОВАЯ ПЕРЕПИСКА, ИЗД.4</t>
  </si>
  <si>
    <t>Кирсанова М.В., Аксенов Ю.М.</t>
  </si>
  <si>
    <t>978-5-16-020013-2</t>
  </si>
  <si>
    <t>Учебно-практическое пособие</t>
  </si>
  <si>
    <t>31.02.01, 38.02.01, 38.02.02, 38.02.03, 38.02.06, 38.02.07, 38.02.08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</si>
  <si>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</si>
  <si>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Новосибирский колледж транспортных технологий им. Н.А. Лунина</t>
  </si>
  <si>
    <t>0424</t>
  </si>
  <si>
    <t>754530.01.01</t>
  </si>
  <si>
    <t>Доказывание в уголовном процессе РФ: Уч.пос. / М.В.Слифиш - М.:НИЦ ИНФРА-М,2024.-255 с.(ВО.Спец.)(п)</t>
  </si>
  <si>
    <t>ДОКАЗЫВАНИЕ В УГОЛОВНОМ ПРОЦЕССЕ РОССИЙСКОЙ ФЕДЕРАЦИИ</t>
  </si>
  <si>
    <t>Слифиш М.В.</t>
  </si>
  <si>
    <t>978-5-16-018735-8</t>
  </si>
  <si>
    <t>10.05.04, 38.05.01, 38.05.02, 40.02.02, 40.02.04, 40.03.01, 40.05.01, 40.05.02, 40.05.03, 40.05.04</t>
  </si>
  <si>
    <t>-</t>
  </si>
  <si>
    <t>824591.01.01</t>
  </si>
  <si>
    <t>Информационное право: Уч. / С.Е.Чаннов - М.:Юр. НОРМА, НИЦ ИНФРА-М,2024 - 448 с.(п)</t>
  </si>
  <si>
    <t>ИНФОРМАЦИОННОЕ ПРАВО</t>
  </si>
  <si>
    <t>Чаннов С.Е.</t>
  </si>
  <si>
    <t>Юр. НОРМА</t>
  </si>
  <si>
    <t>978-5-00156-366-2</t>
  </si>
  <si>
    <t>40.03.01, 40.04.01, 40.05.01, 40.05.02, 40.05.03, 40.05.04</t>
  </si>
  <si>
    <t>Саратовская государственная юридическая академия</t>
  </si>
  <si>
    <t>778277.01.01</t>
  </si>
  <si>
    <t>История и философия науки: Уч.пос. / Б.И.Липский - М.:НИЦ ИНФРА-М,2024. - 301 с.(ВО: Аспирантура)(п)</t>
  </si>
  <si>
    <t>ИСТОРИЯ И ФИЛОСОФИЯ НАУКИ</t>
  </si>
  <si>
    <t>Липский Б.И.</t>
  </si>
  <si>
    <t>Высшее образование: Аспирантура</t>
  </si>
  <si>
    <t>978-5-16-017952-0</t>
  </si>
  <si>
    <t>Философия</t>
  </si>
  <si>
    <t>Профессиональное образование / ВО - Кадры высшей квалификации / Аспирантура</t>
  </si>
  <si>
    <t>00.06.01, 01.04.01, 01.04.02, 03.04.02, 05.04.02, 36.04.02, 41.04.05, 44.04.01, 44.04.02, 44.04.04, 45.04.01, 45.04.02, 46.04.01, 46.04.02, 49.04.02, 49.04.03, 51.04.04</t>
  </si>
  <si>
    <t>Санкт-Петербургский государственный университет</t>
  </si>
  <si>
    <t>667426.03.01</t>
  </si>
  <si>
    <t>Конституционное право РФ: Прак.: Уч.пос. / Д.Н.Лукоянов - 2 изд.-М.:ИЦ РИОР, НИЦ ИНФРА-М,2024-112с(ВО)(о)</t>
  </si>
  <si>
    <t>КОНСТИТУЦИОННОЕ ПРАВО РОССИЙСКОЙ ФЕДЕРАЦИИ, ИЗД.2</t>
  </si>
  <si>
    <t>Лукоянов Д.Н.</t>
  </si>
  <si>
    <t>Обложка. КБС</t>
  </si>
  <si>
    <t>ИЦ РИОР</t>
  </si>
  <si>
    <t>978-5-369-01959-7</t>
  </si>
  <si>
    <t>38.03.04, 40.02.02, 40.02.04, 40.03.01, 40.05.01, 40.05.02, 40.05.03, 40.05.04, 44.03.05</t>
  </si>
  <si>
    <t>Костромской государственный университет</t>
  </si>
  <si>
    <t>098100.20.01</t>
  </si>
  <si>
    <t>Криминология: Уч. / М.П.Клейменов - 4 изд. - М.:Юр.Норма, НИЦ ИНФРА-М,2024 - 416 с.(П)</t>
  </si>
  <si>
    <t>КРИМИНОЛОГИЯ, ИЗД.4</t>
  </si>
  <si>
    <t>Клейменов М. П.</t>
  </si>
  <si>
    <t>978-5-00156-369-3</t>
  </si>
  <si>
    <t>40.02.02, 40.02.04, 40.03.01, 40.04.01, 40.05.01, 40.05.02, 40.05.03, 40.05.04</t>
  </si>
  <si>
    <t>Допущено УМО по юрид. образованию вузов РФ в качестве учебника для студентов высших учебных заведений, обучающихся по напр. 030500 "Юриспруденция", и по специальностям: 030501 "Юриспруденция", 030505 "Правоохранительная деятельность"</t>
  </si>
  <si>
    <t>Омский государственный университет им. Ф.М. Достоевского</t>
  </si>
  <si>
    <t>801996.01.01</t>
  </si>
  <si>
    <t>Международное частное право. Практикум: Уч.пос. / Ю.А.Тарасенко-М.:НИЦ ИНФРА-М,2024.-251 с.(ВО)(п)</t>
  </si>
  <si>
    <t>МЕЖДУНАРОДНОЕ ЧАСТНОЕ ПРАВО. ПРАКТИКУМ</t>
  </si>
  <si>
    <t>Тарасенко Ю.А.</t>
  </si>
  <si>
    <t>978-5-16-018578-1</t>
  </si>
  <si>
    <t>40.03.01, 40.05.02, 40.05.04</t>
  </si>
  <si>
    <t>Российский университет транспорта (МИИТ)</t>
  </si>
  <si>
    <t>064600.12.01</t>
  </si>
  <si>
    <t>Микробиология: Уч. / О.Д.Сидоренко - 2 изд. - М.:НИЦ ИНФРА-М,2024. - 368 с. - (ВО)(п)</t>
  </si>
  <si>
    <t>МИКРОБИОЛОГИЯ, ИЗД.2</t>
  </si>
  <si>
    <t>Сидоренко О.Д.</t>
  </si>
  <si>
    <t>978-5-16-019471-4</t>
  </si>
  <si>
    <t>Сельское хозяйство</t>
  </si>
  <si>
    <t>35.03.04, 44.03.05</t>
  </si>
  <si>
    <t>Допущено Министерством сельского хозяйства Российской Федерации в качестве учебника для студентов высших учебных заведений, обучающихся по специальности 35.03.07 «Технология производства и переработки сельскохозяйственной продукции»</t>
  </si>
  <si>
    <t>832809.01.01</t>
  </si>
  <si>
    <t>Начертательная геометрия: Уч. пос. / Под ред. Зайцев Ю.А.-М.:НИЦ ИНФРА-М,2024.-248 с.(СПО)(п)</t>
  </si>
  <si>
    <t>НАЧЕРТАТЕЛЬНАЯ ГЕОМЕТРИЯ</t>
  </si>
  <si>
    <t>Зайцев Ю. А., Одиноков И. П., Решетников М. К., Зайцев Ю. А.</t>
  </si>
  <si>
    <t>978-5-16-019996-2</t>
  </si>
  <si>
    <t>07.02.01</t>
  </si>
  <si>
    <t>Саратовский государственный технический университет им. Гагарина Ю.А.</t>
  </si>
  <si>
    <t>800233.01.01</t>
  </si>
  <si>
    <t>Новации в аудите: Монография / Ю.Ю.Кочинев - М.:НИЦ ИНФРА-М,2024. - 188 с.(Науч.мысль)(о)</t>
  </si>
  <si>
    <t>НОВАЦИИ В АУДИТЕ</t>
  </si>
  <si>
    <t>Кочинев Ю.Ю.</t>
  </si>
  <si>
    <t>Научная мысль</t>
  </si>
  <si>
    <t>978-5-16-018535-4</t>
  </si>
  <si>
    <t>Монография</t>
  </si>
  <si>
    <t>Дополнительное образование / Дополнительное профессиональное образование</t>
  </si>
  <si>
    <t>38.03.01, 38.04.01, 38.04.08, 38.04.09, 38.05.01, 38.05.02</t>
  </si>
  <si>
    <t>Санкт-Петербургский государственный политехнический университет Петра Великого</t>
  </si>
  <si>
    <t>654694.16.01</t>
  </si>
  <si>
    <t>Общевоинские уставы Вооруженных сил РФ: Сб. док, - 8 изд. - М.:НИЦ ИНФРА-М,2024. - 724 с.(П)</t>
  </si>
  <si>
    <t>ОБЩЕВОИНСКИЕ УСТАВЫ ВООРУЖЕННЫХ СИЛ РФ, ИЗД.8</t>
  </si>
  <si>
    <t>Без автора</t>
  </si>
  <si>
    <t>Федеральные нормы и правила</t>
  </si>
  <si>
    <t>978-5-16-019939-9</t>
  </si>
  <si>
    <t>Военное дело. Оружие. Спецслужбы</t>
  </si>
  <si>
    <t>Сборник документов</t>
  </si>
  <si>
    <t>56.04.01, 56.04.02, 56.04.03, 56.04.04, 56.04.05, 56.04.06, 56.04.07, 56.04.08, 56.04.09, 56.04.10, 56.04.11, 56.04.12, 56.05.01, 56.05.02, 56.05.03, 56.05.04</t>
  </si>
  <si>
    <t>0824</t>
  </si>
  <si>
    <t>817381.01.01</t>
  </si>
  <si>
    <t>Онтология цифры: Монография / С.В.Григоришин и др.-М.:НИЦ ИНФРА-М,2024.-141 с..-(Науч.мысль)(о)</t>
  </si>
  <si>
    <t>ОНТОЛОГИЯ ЦИФРЫ</t>
  </si>
  <si>
    <t>Григоришин С.В., Петров А.М., Попов А.Н.</t>
  </si>
  <si>
    <t>978-5-16-019402-8</t>
  </si>
  <si>
    <t>47.03.01</t>
  </si>
  <si>
    <t>Тюменский государственный университет</t>
  </si>
  <si>
    <t>785490.01.01</t>
  </si>
  <si>
    <t>Основы бережливого производства: Уч.пос. / М.Р.Рогулина. - М.:НИЦ ИНФРА-М,2024. - 170 с.(СПО)(п)</t>
  </si>
  <si>
    <t>ОСНОВЫ БЕРЕЖЛИВОГО ПРОИЗВОДСТВА</t>
  </si>
  <si>
    <t>Рогулина М.Р., Смирнова И.Г., Курчий О.В. и др.</t>
  </si>
  <si>
    <t>978-5-16-018429-6</t>
  </si>
  <si>
    <t>00.02.40</t>
  </si>
  <si>
    <t>Колледж Подмосковье</t>
  </si>
  <si>
    <t>795906.01.01</t>
  </si>
  <si>
    <t>Основы бухгалтерского учета: Уч. / Н.Г.Гаджиев и др. - М.:НИЦ ИНФРА-М,2024. - 251 с.(СПО)(п)</t>
  </si>
  <si>
    <t>ОСНОВЫ БУХГАЛТЕРСКОГО УЧЕТА</t>
  </si>
  <si>
    <t>Гаджиев Н.Г., Коноваленко С.А., Киселева О.В. и др.</t>
  </si>
  <si>
    <t>978-5-16-018149-3</t>
  </si>
  <si>
    <t>38.02.01, 40.02.04, 51.02.02</t>
  </si>
  <si>
    <t>769927.04.01</t>
  </si>
  <si>
    <t>Основы гидравлики и теплотехники: Уч.пос. / С.Ф.Вольвак - 2-е изд.-М.:НИЦ ИНФРА-М,2024.-333 с.(СПО)(п)</t>
  </si>
  <si>
    <t>ОСНОВЫ ГИДРАВЛИКИ И ТЕПЛОТЕХНИКИ, ИЗД.2</t>
  </si>
  <si>
    <t>Вольвак С.Ф., Ульянцев Ю.Н., Бахарев Д.Н. и др.</t>
  </si>
  <si>
    <t>978-5-16-019812-5</t>
  </si>
  <si>
    <t>Энергетика. Промышленность</t>
  </si>
  <si>
    <t>35.02.07, 35.02.16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</si>
  <si>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2 от 15.02.2024)</t>
  </si>
  <si>
    <t>Белгородский государственный аграрный университет им. В.Я. Горина</t>
  </si>
  <si>
    <t>364600.06.01</t>
  </si>
  <si>
    <t>Основы нац. безопасности: Уч.пос. / А.И.Овчинников - 3 изд.-М.:ИЦ РИОР, НИЦ ИНФРА-М,2024.-228 с.(ВО)(п)</t>
  </si>
  <si>
    <t>ОСНОВЫ НАЦИОНАЛЬНОЙ БЕЗОПАСНОСТИ, ИЗД.3</t>
  </si>
  <si>
    <t>Овчинников А.И., Мамычев А.Ю., Баранов П.П.</t>
  </si>
  <si>
    <t>978-5-369-01960-3</t>
  </si>
  <si>
    <t>02.03.03, 38.03.01, 38.03.03, 38.03.04, 40.02.02, 40.02.04, 40.03.01, 40.04.01, 40.05.01, 40.05.02, 40.05.03, 40.05.04, 41.03.04, 41.03.05, 41.03.06, 41.04.04, 44.03.01, 44.03.05, 46.04.02, 47.03.01, 50.04.04, 51.04.04</t>
  </si>
  <si>
    <t>Рекомендовано Федеральным государственным казенным образовательным учреждением высшего профессионального образования «Московский университет МВД России имени В.Я. Кикотя» в качестве учебного пособия для образовательных организаций, реализующих образо</t>
  </si>
  <si>
    <t>Российская академия народного хозяйства и государственной службы при Президенте РФ, ф-л Южно-Российский институт управления</t>
  </si>
  <si>
    <t>243600.07.01</t>
  </si>
  <si>
    <t>Основы правового регулирования застройки земель: монография / Е.С.Болтанова, - 2-е изд.-М.:ИЦ РИОР, НИЦ ИНФРА-М,2024.-287 с..-(Науч.мысль)(о)</t>
  </si>
  <si>
    <t>ОСНОВЫ ПРАВОВОГО РЕГУЛИРОВАНИЯ ЗАСТРОЙКИ ЗЕМЕЛЬ, ИЗД.2</t>
  </si>
  <si>
    <t>Болтанова Е.С.</t>
  </si>
  <si>
    <t>978-5-369-01958-0</t>
  </si>
  <si>
    <t>07.03.04, 07.04.04, 08.05.01, 40.03.01, 40.04.01</t>
  </si>
  <si>
    <t>Национальный исследовательский Томский государственный университет</t>
  </si>
  <si>
    <t>824066.01.01</t>
  </si>
  <si>
    <t>Основы текстологии. Методы анализа..: Уч.пос. / М.Э.Конурбаев - М.:НИЦ ИНФРА-М,2024 - 533 с.-(ВО)(п)</t>
  </si>
  <si>
    <t>ОСНОВЫ ТЕКСТОЛОГИИ. МЕТОДЫ АНАЛИЗА И РАСШИФРОВКИ ТЕКСТОВ НА АНГЛИЙСКОМ ЯЗЫКЕ. CRITICAL ARISTOTLE. THE NICOMACHEAN ETHICS.</t>
  </si>
  <si>
    <t>Конурбаев М.Э.</t>
  </si>
  <si>
    <t>978-5-16-019809-5</t>
  </si>
  <si>
    <t>45.03.01, 45.03.02, 45.03.03, 45.03.04, 45.03.99</t>
  </si>
  <si>
    <t>Московский государственный университет им. М.В. Ломоносова</t>
  </si>
  <si>
    <t>788682.01.01</t>
  </si>
  <si>
    <t>Основы управления продуктом: Уч.пос. / В.И.Алешникова-М.:НИЦ ИНФРА-М,2024.-220 с.(ВО)(п)</t>
  </si>
  <si>
    <t>ОСНОВЫ УПРАВЛЕНИЯ ПРОДУКТОМ</t>
  </si>
  <si>
    <t>Алешникова В.И.</t>
  </si>
  <si>
    <t>978-5-16-018046-5</t>
  </si>
  <si>
    <t>38.03.02, 38.04.02</t>
  </si>
  <si>
    <t>Государственный университет управления</t>
  </si>
  <si>
    <t>831315.01.01</t>
  </si>
  <si>
    <t>Основы эксплуатации релейной защиты и автоматики: Уч.пос. / Е.Г.Дорохин-М.:НИЦ ИНФРА-М,2024.-410 с.(СПО)(п)</t>
  </si>
  <si>
    <t>ОСНОВЫ ЭКСПЛУАТАЦИИ РЕЛЕЙНОЙ ЗАЩИТЫ И АВТОМАТИКИ</t>
  </si>
  <si>
    <t>Дорохин Е.Г.</t>
  </si>
  <si>
    <t>978-5-16-019963-4</t>
  </si>
  <si>
    <t>13.02.07</t>
  </si>
  <si>
    <t>791869.01.01</t>
  </si>
  <si>
    <t>Очерки методики преподавания рус.яз. как иностр. / Под ред. Милуд М.Р. - М.:НИЦ ИНФРА-М,2024.-137 с.(о)</t>
  </si>
  <si>
    <t>ОЧЕРКИ МЕТОДИКИ ПРЕПОДАВАНИЯ РУССКОГО ЯЗЫКА КАК ИНОСТРАННОГО</t>
  </si>
  <si>
    <t>Гезайли Н., Милуд М.Р.</t>
  </si>
  <si>
    <t>978-5-16-018114-1</t>
  </si>
  <si>
    <t>Сборник научных трудов</t>
  </si>
  <si>
    <t>44.04.01, 44.04.02, 44.04.04, 44.06.01, 45.04.01, 45.06.01</t>
  </si>
  <si>
    <t>742729.01.01</t>
  </si>
  <si>
    <t>Производственный менеджмент предприятия: Уч.: Т.1 / З.В.Якобсон и др. - М.:НИЦ ИНФРА-М,2024.-424 с.(ВО)(п)</t>
  </si>
  <si>
    <t>ПРОИЗВОДСТВЕННЫЙ МЕНЕДЖМЕНТ ПРЕДПРИЯТИЯ, Т.1</t>
  </si>
  <si>
    <t>Якобсон З.В., Симаков Д.Б., Баскакова Н.Т.</t>
  </si>
  <si>
    <t>978-5-16-016741-1</t>
  </si>
  <si>
    <t>Магнитогорский государственный технический университет им. Г.И. Носова</t>
  </si>
  <si>
    <t>047960.15.01</t>
  </si>
  <si>
    <t>Прокурорский надзор: Уч.пос. / Н.В.Григорьева - 8 изд.-М.:ИЦ РИОР, НИЦ ИНФРА-М,2024 - 220 с.(ВО)(о)</t>
  </si>
  <si>
    <t>ПРОКУРОРСКИЙ НАДЗОР, ИЗД.8</t>
  </si>
  <si>
    <t>Григорьева Н.В.</t>
  </si>
  <si>
    <t>978-5-369-01955-9</t>
  </si>
  <si>
    <t>Московский университет Министерства внутренних дел Российской Федерации им. В.Я. Кикотя</t>
  </si>
  <si>
    <t>315700.09.01</t>
  </si>
  <si>
    <t>Промышленная экология: Уч.пос. / Л.Л.Никифоров, - 3-е изд.-М.:НИЦ ИНФРА-М,2024.-383 с..-(ВО)(п)</t>
  </si>
  <si>
    <t>ПРОМЫШЛЕННАЯ ЭКОЛОГИЯ, ИЗД.3</t>
  </si>
  <si>
    <t>Никифоров Л.Л.</t>
  </si>
  <si>
    <t>978-5-16-018860-7</t>
  </si>
  <si>
    <t>15.03.02, 19.03.01, 19.03.03</t>
  </si>
  <si>
    <t>Рекомендовано УМО по образованию в области технологии сырья и продуктов животного происхождения для студентов высших учебных заведений, обучающихся по направлению 19.03.03 «Продукты питания животного происхождения» для бакалавров по профилям: технология мяса и мясных продуктов; технология рыбы и рыбных продуктов; технология молока и молочных продуктов, а также по направлению 19.03.01 «Биотехнология» и направлению 15.03.02 «Технологические машины и оборудование»</t>
  </si>
  <si>
    <t>Российский биотехнологический университет (РОСБИОТЕХ)</t>
  </si>
  <si>
    <t>810094.01.01</t>
  </si>
  <si>
    <t>Профессиональная подготовка сотруд. полиции к межлич. общению... / Т.Г.Мухина-М.:НИЦ ИНФРА-М,2024-199с(о)</t>
  </si>
  <si>
    <t>ПРОФЕССИОНАЛЬНАЯ ПОДГОТОВКА СОТРУДНИКОВ ПОЛИЦИИ К МЕЖЛИЧНОСТНОМУ ОБЩЕНИЮ В УСЛОВИЯХ МНОГОНАЦИОНАЛЬНОЙ СРЕДЫ</t>
  </si>
  <si>
    <t>Мусина Н.И., Мухина Т.Г., Мухина Т.Г.</t>
  </si>
  <si>
    <t>978-5-16-019469-1</t>
  </si>
  <si>
    <t>40.04.01, 40.05.01, 40.05.02, 40.05.03, 40.05.04, 40.06.01</t>
  </si>
  <si>
    <t>Нижегородская академия Министерства внутренних дел Российской Федерации</t>
  </si>
  <si>
    <t>814781.01.01</t>
  </si>
  <si>
    <t>Современная рус. оригинальная рок-поэзия: Моногр. /Е.В.Локтевич-М.:НИЦ ИНФРА-М,2024.-199 с.(Науч.мысль)(п)</t>
  </si>
  <si>
    <t>СОВРЕМЕННАЯ РУССКАЯ ОРИГИНАЛЬНАЯ РОК-ПОЭЗИЯ: ТРАНСФОРМАЦИЯ СУБЪЕКТНОЙ ПАРАДИГМЫ</t>
  </si>
  <si>
    <t>Локтевич Е.В.</t>
  </si>
  <si>
    <t>978-5-16-019246-8</t>
  </si>
  <si>
    <t>44.04.01, 45.03.01, 45.03.99, 45.04.01, 45.06.01, 45.07.01, 52.05.04</t>
  </si>
  <si>
    <t>Белорусский государственный университет</t>
  </si>
  <si>
    <t>764804.02.01</t>
  </si>
  <si>
    <t>Современные технологии обуч. ин. яз. в сис. ВО: Уч.пос. / Т.А.Дмитренко-2изд.- М.:НИЦ ИНФРА-М,2024-188с.(ВО)(П)</t>
  </si>
  <si>
    <t>СОВРЕМЕННЫЕ ТЕХНОЛОГИИ ОБУЧЕНИЯ ИНОСТРАННОМУ ЯЗЫКУ В СИСТЕМЕ ВЫСШЕГО ИНОЯЗЫЧНОГО ОБРАЗОВАНИЯ, ИЗД.2</t>
  </si>
  <si>
    <t>Дмитренко Т.А.</t>
  </si>
  <si>
    <t>Высшее образование: Магистратура</t>
  </si>
  <si>
    <t>978-5-16-017455-6</t>
  </si>
  <si>
    <t>ЛИТЕРАТУРА ДЛЯ СРЕДНЕЙ ШКОЛЫ И АБИТУРИЕНТОВ. ПЕДАГОГИКА</t>
  </si>
  <si>
    <t>Педагогика. Образование</t>
  </si>
  <si>
    <t>44.03.05, 44.04.01</t>
  </si>
  <si>
    <t>Московский педагогический государственный университет</t>
  </si>
  <si>
    <t>797518.01.01</t>
  </si>
  <si>
    <t>Теоретиче положения учетно-аналитич. обеспеч...: Моногр. / Н.С.Нечеухина.-М.:НИЦ ИНФРА-М,2024.-198 с.(п)</t>
  </si>
  <si>
    <t>ТЕОРЕТИЧЕСКИЕ ПОЛОЖЕНИЯ УЧЕТНО-АНАЛИТИЧЕСКОГО ОБЕСПЕЧЕНИЯ РЕЗУЛЬТАТИВНОСТИ И ЭФФЕКТИВНОСТИ</t>
  </si>
  <si>
    <t>Нечеухина Н.С., Мустафина О.В., Чепулянис А.В.</t>
  </si>
  <si>
    <t>978-5-16-019492-9</t>
  </si>
  <si>
    <t>38.03.02, 38.04.01, 38.04.02, 38.04.04, 38.04.08, 38.05.01, 38.06.01</t>
  </si>
  <si>
    <t>Уральский государственный экономический университет</t>
  </si>
  <si>
    <t>770332.01.01</t>
  </si>
  <si>
    <t>Теория государства и права: Уч.пос. / Е.Ю.Калинина - М.:НИЦ ИНФРА-М,2024 - 343 с.(СПО)(п)</t>
  </si>
  <si>
    <t>ТЕОРИЯ ГОСУДАРСТВА И ПРАВА</t>
  </si>
  <si>
    <t>Калинина Е.Ю.</t>
  </si>
  <si>
    <t>978-5-16-017665-9</t>
  </si>
  <si>
    <t>40.02.04</t>
  </si>
  <si>
    <t>Российский государственный педагогический университет им. А.И. Герцена</t>
  </si>
  <si>
    <t>824466.01.01</t>
  </si>
  <si>
    <t>Технологические. основы обраб. осадков сточн. вод с... / Б.С.Ксенофонтов-М.:НИЦ ИНФРА-М,2024.-362 с(п)</t>
  </si>
  <si>
    <t>ТЕХНОЛОГИЧЕСКИЕ ОСНОВЫ ОБРАБОТКИ ОСАДКОВ СТОЧНЫХ ВОД С ИСПОЛЬЗОВАНИЕМ КОМБИНИРОВАННОЙ ТЕХНИКИ И ТЕХНОЛОГИЙ</t>
  </si>
  <si>
    <t>Ксенофонтов Б.С.</t>
  </si>
  <si>
    <t>978-5-16-019793-7</t>
  </si>
  <si>
    <t>Строительство</t>
  </si>
  <si>
    <t>08.03.01, 20.03.01, 20.03.02, 20.04.01, 20.06.01</t>
  </si>
  <si>
    <t>Московский государственный технический университет им. Н.Э. Баумана</t>
  </si>
  <si>
    <t>827176.01.01</t>
  </si>
  <si>
    <t>Феномен регионализма в условиях совр. вызовов / В.И.Капустин-М.:Юр. НОРМА, НИЦ ИНФРА-М,2024.-240 с.(п)</t>
  </si>
  <si>
    <t>ФЕНОМЕН РЕГИОНАЛИЗМА В УСЛОВИЯХ СОВРЕМЕННЫХ ВЫЗОВОВ</t>
  </si>
  <si>
    <t>Капустин В.И.</t>
  </si>
  <si>
    <t>978-5-00156-370-9</t>
  </si>
  <si>
    <t>40.04.01, 40.05.01, 40.05.02, 40.05.03, 40.05.04, 40.06.01, 41.04.05</t>
  </si>
  <si>
    <t>МИРЭА - Российский технологический университет</t>
  </si>
  <si>
    <t>787647.01.01</t>
  </si>
  <si>
    <t>Экономическая оценка инвестиций: Уч. пос. / Н.Г.Гаджиев и др. - М.:НИЦ ИНФРА-М,2024. - 211 с.(ВО)(п)</t>
  </si>
  <si>
    <t>ЭКОНОМИЧЕСКАЯ ОЦЕНКА ИНВЕСТИЦИЙ</t>
  </si>
  <si>
    <t>Гаджиев Н.Г., Гаврилова Т.М., Коноваленко С.А. и др.</t>
  </si>
  <si>
    <t>978-5-16-017951-3</t>
  </si>
  <si>
    <t>38.03.01, 38.05.01</t>
  </si>
  <si>
    <t>Учебное пособие рекомендовано Межрегиональным учебно-методическим советом профессионального образования в качестве учебного пособия для обучающихся по направлениям подготовки 08.03.01 «Строительство», 09.03.01 «Информатика и вычислительная техника», 27.03.04 «Управление в технических системах», 13.03.03 «Энергетическое машиностроение», 15.03.05 «Конструкторско-технологическое обеспечение машиностроительных производств»</t>
  </si>
  <si>
    <t>00.00.00</t>
  </si>
  <si>
    <t>ОБЩИЕ ДИСЦИПЛИНЫ ДЛЯ ВСЕХ СПЕЦИАЛЬНОСТЕЙ</t>
  </si>
  <si>
    <t>Основы предпринимательства</t>
  </si>
  <si>
    <t>00.06.01</t>
  </si>
  <si>
    <t>Методология научных исследований</t>
  </si>
  <si>
    <t>01.00.00</t>
  </si>
  <si>
    <t>МАТЕМАТИКА И МЕХАНИКА</t>
  </si>
  <si>
    <t>01.04.01</t>
  </si>
  <si>
    <t>Математика</t>
  </si>
  <si>
    <t>01.04.02</t>
  </si>
  <si>
    <t>Прикладная математика и информатика</t>
  </si>
  <si>
    <t>02.00.00</t>
  </si>
  <si>
    <t>КОМПЬЮТЕРНЫЕ И ИНФОРМАЦИОННЫЕ НАУКИ</t>
  </si>
  <si>
    <t>02.03.03</t>
  </si>
  <si>
    <t>Механика и математическое моделирование</t>
  </si>
  <si>
    <t>03.00.00</t>
  </si>
  <si>
    <t>ФИЗИКА И АСТРОНОМИЯ</t>
  </si>
  <si>
    <t>03.04.02</t>
  </si>
  <si>
    <t>Физика</t>
  </si>
  <si>
    <t>05.00.00</t>
  </si>
  <si>
    <t>НАУКИ О ЗЕМЛЕ</t>
  </si>
  <si>
    <t>05.04.02</t>
  </si>
  <si>
    <t>География</t>
  </si>
  <si>
    <t>07.00.00</t>
  </si>
  <si>
    <t>АРХИТЕКТУРА</t>
  </si>
  <si>
    <t>Архитектура</t>
  </si>
  <si>
    <t>07.03.04</t>
  </si>
  <si>
    <t>Градостроительство</t>
  </si>
  <si>
    <t>07.04.04</t>
  </si>
  <si>
    <t>08.00.00</t>
  </si>
  <si>
    <t>ТЕХНИКА И ТЕХНОЛОГИИ СТРОИТЕЛЬСТВА</t>
  </si>
  <si>
    <t>08.03.01</t>
  </si>
  <si>
    <t>08.05.01</t>
  </si>
  <si>
    <t>Строительство уникальных зданий и сооружений</t>
  </si>
  <si>
    <t>10.00.00</t>
  </si>
  <si>
    <t>ИНФОРМАЦИОННАЯ БЕЗОПАСНОСТЬ</t>
  </si>
  <si>
    <t>10.05.04</t>
  </si>
  <si>
    <t>Информационно-аналитические системы безопасности</t>
  </si>
  <si>
    <t>13.00.00</t>
  </si>
  <si>
    <t>ЭЛЕКТРО- И ТЕПЛОЭНЕРГЕТИКА</t>
  </si>
  <si>
    <t>Электроснабжение</t>
  </si>
  <si>
    <t>15.00.00</t>
  </si>
  <si>
    <t>МАШИНОСТРОЕНИЕ</t>
  </si>
  <si>
    <t>15.03.02</t>
  </si>
  <si>
    <t>Технологические машины и оборудование</t>
  </si>
  <si>
    <t>19.00.00</t>
  </si>
  <si>
    <t>ПРОМЫШЛЕННАЯ ЭКОЛОГИЯ И БИОТЕХНОЛОГИИ</t>
  </si>
  <si>
    <t>19.03.01</t>
  </si>
  <si>
    <t>Биотехнология</t>
  </si>
  <si>
    <t>19.03.03</t>
  </si>
  <si>
    <t>Продукты питания животного происхождения</t>
  </si>
  <si>
    <t>20.00.00</t>
  </si>
  <si>
    <t>ТЕХНОСФЕРНАЯ БЕЗОПАСНОСТЬ И ПРИРОДООБУСТРОЙСТВО</t>
  </si>
  <si>
    <t>20.03.01</t>
  </si>
  <si>
    <t>Техносферная безопасность</t>
  </si>
  <si>
    <t>20.03.02</t>
  </si>
  <si>
    <t>Природообустройство и водопользование</t>
  </si>
  <si>
    <t>20.04.01</t>
  </si>
  <si>
    <t>20.06.01</t>
  </si>
  <si>
    <t>21.00.00</t>
  </si>
  <si>
    <t>ПРИКЛАДНАЯ ГЕОЛОГИЯ, ГОРНОЕ ДЕЛО, НЕФТЕГАЗОВОЕ ДЕЛО И ГЕОДЕЗИЯ</t>
  </si>
  <si>
    <t>Геология и разведка нефтяных и газовых месторождений</t>
  </si>
  <si>
    <t>31.00.00</t>
  </si>
  <si>
    <t>КЛИНИЧЕСКАЯ МЕДИЦИНА</t>
  </si>
  <si>
    <t>31.02.01</t>
  </si>
  <si>
    <t>Лечебное дело</t>
  </si>
  <si>
    <t>31.02.03</t>
  </si>
  <si>
    <t>Лабораторная диагностика</t>
  </si>
  <si>
    <t>32.00.00</t>
  </si>
  <si>
    <t>НАУКИ О ЗДОРОВЬЕ И ПРОФИЛАКТИЧЕСКАЯ МЕДИЦИНА</t>
  </si>
  <si>
    <t>32.02.01</t>
  </si>
  <si>
    <t>Медико-профилактическое дело</t>
  </si>
  <si>
    <t>33.00.00</t>
  </si>
  <si>
    <t>ФАРМАЦИЯ</t>
  </si>
  <si>
    <t>33.02.01</t>
  </si>
  <si>
    <t>Фармация</t>
  </si>
  <si>
    <t>35.00.00</t>
  </si>
  <si>
    <t>СЕЛЬСКОЕ, ЛЕСНОЕ И РЫБНОЕ ХОЗЯЙСТВО</t>
  </si>
  <si>
    <t>35.02.07</t>
  </si>
  <si>
    <t>Механизация сельского хозяйства</t>
  </si>
  <si>
    <t>35.02.16</t>
  </si>
  <si>
    <t>Эксплуатация и ремонт сельскохозяйственной техники и оборудования</t>
  </si>
  <si>
    <t>35.03.04</t>
  </si>
  <si>
    <t>Агрономия</t>
  </si>
  <si>
    <t>36.00.00</t>
  </si>
  <si>
    <t>ВЕТЕРИНАРИЯ И ЗООТЕХНИЯ</t>
  </si>
  <si>
    <t>36.04.02</t>
  </si>
  <si>
    <t>Зоотехния</t>
  </si>
  <si>
    <t>37.00.00</t>
  </si>
  <si>
    <t>ПСИХОЛОГИЧЕСКИЕ НАУКИ</t>
  </si>
  <si>
    <t>37.03.01</t>
  </si>
  <si>
    <t>Психология</t>
  </si>
  <si>
    <t>37.04.01</t>
  </si>
  <si>
    <t>38.00.00</t>
  </si>
  <si>
    <t>ЭКОНОМИКА И УПРАВЛЕНИЕ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</si>
  <si>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</si>
  <si>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</si>
  <si>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</si>
  <si>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</si>
  <si>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</si>
  <si>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</si>
  <si>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38.02.06</t>
  </si>
  <si>
    <t>Финансы</t>
  </si>
  <si>
    <t>38.02.07</t>
  </si>
  <si>
    <t>Банковское дело</t>
  </si>
  <si>
    <t>38.02.08</t>
  </si>
  <si>
    <t>Торговое дело</t>
  </si>
  <si>
    <t>Экономика</t>
  </si>
  <si>
    <t>38.03.02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</si>
  <si>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</si>
  <si>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</si>
  <si>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</si>
  <si>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</si>
  <si>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</si>
  <si>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38.03.05</t>
  </si>
  <si>
    <t>Бизнес-информатика</t>
  </si>
  <si>
    <t>38.04.01</t>
  </si>
  <si>
    <t>38.04.02</t>
  </si>
  <si>
    <t>38.04.04</t>
  </si>
  <si>
    <t>38.04.05</t>
  </si>
  <si>
    <t>38.04.08</t>
  </si>
  <si>
    <t>Финансы и кредит</t>
  </si>
  <si>
    <t>38.04.09</t>
  </si>
  <si>
    <t>Государственный аудит</t>
  </si>
  <si>
    <t>38.05.01</t>
  </si>
  <si>
    <t>Экономическая безопасность</t>
  </si>
  <si>
    <t>38.05.02</t>
  </si>
  <si>
    <t>Таможенное дело</t>
  </si>
  <si>
    <t>38.06.01</t>
  </si>
  <si>
    <t>40.00.00</t>
  </si>
  <si>
    <t>ЮРИСПРУДЕНЦИЯ</t>
  </si>
  <si>
    <t>40.02.02</t>
  </si>
  <si>
    <t>Правоохранительная деятельность</t>
  </si>
  <si>
    <t>Юриспруденция</t>
  </si>
  <si>
    <t>40.03.01</t>
  </si>
  <si>
    <t>40.04.01</t>
  </si>
  <si>
    <t>40.05.01</t>
  </si>
  <si>
    <t>Правовое обеспечение национальной безопасности</t>
  </si>
  <si>
    <t>40.05.02</t>
  </si>
  <si>
    <t>40.05.03</t>
  </si>
  <si>
    <t>Судебная экспертиза</t>
  </si>
  <si>
    <t>40.05.04</t>
  </si>
  <si>
    <t>Судебная и прокурорская деятельность</t>
  </si>
  <si>
    <t>40.06.01</t>
  </si>
  <si>
    <t>41.00.00</t>
  </si>
  <si>
    <t>ПОЛИТИЧЕСКИЕ НАУКИ И РЕГИОНОВЕДЕНИЕ</t>
  </si>
  <si>
    <t>41.03.04</t>
  </si>
  <si>
    <t>Политология</t>
  </si>
  <si>
    <t>41.03.05</t>
  </si>
  <si>
    <t>Международные отношения</t>
  </si>
  <si>
    <t>41.03.06</t>
  </si>
  <si>
    <t>Публичная политика и социальные науки</t>
  </si>
  <si>
    <t>41.04.04</t>
  </si>
  <si>
    <t>41.04.05</t>
  </si>
  <si>
    <t>43.00.00</t>
  </si>
  <si>
    <t>СЕРВИС И ТУРИЗМ</t>
  </si>
  <si>
    <t>Туризм и гостеприимство</t>
  </si>
  <si>
    <t>44.00.00</t>
  </si>
  <si>
    <t>ОБРАЗОВАНИЕ И ПЕДАГОГИЧЕСКИЕ НАУКИ</t>
  </si>
  <si>
    <t>44.03.01</t>
  </si>
  <si>
    <t>Педагогическое образование</t>
  </si>
  <si>
    <t>44.03.05</t>
  </si>
  <si>
    <t>Педагогическое образование (с двумя профилями подготовки)</t>
  </si>
  <si>
    <t>44.04.01</t>
  </si>
  <si>
    <t>44.04.02</t>
  </si>
  <si>
    <t>Психолого-педагогическое образование</t>
  </si>
  <si>
    <t>44.04.04</t>
  </si>
  <si>
    <t>Профессиональное обучение (по отраслям)</t>
  </si>
  <si>
    <t>44.06.01</t>
  </si>
  <si>
    <t>Образование и педагогические науки</t>
  </si>
  <si>
    <t>45.00.00</t>
  </si>
  <si>
    <t>ЯЗЫКОЗНАНИЕ И ЛИТЕРАТУРОВЕДЕНИЕ</t>
  </si>
  <si>
    <t>45.03.01</t>
  </si>
  <si>
    <t>Филология</t>
  </si>
  <si>
    <t>45.03.02</t>
  </si>
  <si>
    <t>Лингвистика</t>
  </si>
  <si>
    <t>45.03.03</t>
  </si>
  <si>
    <t>Фундаментальная и прикладная лингвистика</t>
  </si>
  <si>
    <t>45.03.04</t>
  </si>
  <si>
    <t>Интеллектуальные системы в гуманитарной сфере</t>
  </si>
  <si>
    <t>45.03.99</t>
  </si>
  <si>
    <t>Литературные произведения</t>
  </si>
  <si>
    <t>45.04.01</t>
  </si>
  <si>
    <t>45.04.02</t>
  </si>
  <si>
    <t>45.06.01</t>
  </si>
  <si>
    <t>Языкознание и литературоведение</t>
  </si>
  <si>
    <t>45.07.01</t>
  </si>
  <si>
    <t>46.00.00</t>
  </si>
  <si>
    <t>ИСТОРИЯ И АРХЕОЛОГИЯ</t>
  </si>
  <si>
    <t>46.04.01</t>
  </si>
  <si>
    <t>История</t>
  </si>
  <si>
    <t>46.04.02</t>
  </si>
  <si>
    <t>Документоведение и архивоведение</t>
  </si>
  <si>
    <t>47.00.00</t>
  </si>
  <si>
    <t>ФИЛОСОФИЯ, ЭТИКА И РЕЛИГИОВЕДЕНИЕ</t>
  </si>
  <si>
    <t>49.00.00</t>
  </si>
  <si>
    <t>ФИЗИЧЕСКАЯ КУЛЬТУРА И СПОРТ</t>
  </si>
  <si>
    <t>49.04.02</t>
  </si>
  <si>
    <t>Физическая культура для лиц с отклонениями в состоянии здоровья (адаптивная физическая культура)</t>
  </si>
  <si>
    <t>49.04.03</t>
  </si>
  <si>
    <t>Спорт</t>
  </si>
  <si>
    <t>50.00.00</t>
  </si>
  <si>
    <t>ИСКУССТВОЗНАНИЕ</t>
  </si>
  <si>
    <t>50.04.04</t>
  </si>
  <si>
    <t>Теория и история искусств</t>
  </si>
  <si>
    <t>51.00.00</t>
  </si>
  <si>
    <t>КУЛЬТУРОВЕДЕНИЕ И СОЦИОКУЛЬТУРНЫЕ ПРОЕКТЫ</t>
  </si>
  <si>
    <t>51.02.02</t>
  </si>
  <si>
    <t>Социально-культурная деятельность (по видам)</t>
  </si>
  <si>
    <t>51.04.04</t>
  </si>
  <si>
    <t>Музеология и охрана объектов культурного и природного наследия</t>
  </si>
  <si>
    <t>52.00.00</t>
  </si>
  <si>
    <t>СЦЕНИЧЕСКИЕ ИСКУССТВА И ЛИТЕРАТУРНОЕ ТВОРЧЕСТВО</t>
  </si>
  <si>
    <t>52.05.04</t>
  </si>
  <si>
    <t>Литературное творчество</t>
  </si>
  <si>
    <t>56.00.00</t>
  </si>
  <si>
    <t>ОБОРОНА И БЕЗОПАСНОСТЬ ГОСУДАРСТВА. ВОЕННЫЕ НАУКИ</t>
  </si>
  <si>
    <t>56.04.01</t>
  </si>
  <si>
    <t>Национальная безопасность и оборона государства</t>
  </si>
  <si>
    <t>56.04.02</t>
  </si>
  <si>
    <t>Управление воинскими частями и соединениями</t>
  </si>
  <si>
    <t>56.04.03</t>
  </si>
  <si>
    <t>Управление боевым обеспечением войск(сил)</t>
  </si>
  <si>
    <t>56.04.04</t>
  </si>
  <si>
    <t>Управление техническим обеспечением войск (сил)</t>
  </si>
  <si>
    <t>56.04.05</t>
  </si>
  <si>
    <t>Управление информационной безопасностью органов управления систем и комплексов военного назначения</t>
  </si>
  <si>
    <t>56.04.06</t>
  </si>
  <si>
    <t>Управление производством и развитием вооружения и военной техники</t>
  </si>
  <si>
    <t>56.04.07</t>
  </si>
  <si>
    <t>Управление использованием атомной энергии и обеспечением ядерной безопасности в области ядерных установок военного назначения</t>
  </si>
  <si>
    <t>56.04.08</t>
  </si>
  <si>
    <t>Управление тыловым обеспечением войск (сил)</t>
  </si>
  <si>
    <t>56.04.09</t>
  </si>
  <si>
    <t>Организация морально-психологического обеспечения</t>
  </si>
  <si>
    <t>56.04.10</t>
  </si>
  <si>
    <t>Управление финансовым обеспечением Вооруженных Сил Российской Федерации</t>
  </si>
  <si>
    <t>56.04.11</t>
  </si>
  <si>
    <t>Управление медицинским обеспечением войск (сил)</t>
  </si>
  <si>
    <t>56.04.12</t>
  </si>
  <si>
    <t>Военное и административное управление</t>
  </si>
  <si>
    <t>56.05.01</t>
  </si>
  <si>
    <t>Тыловое обеспечение</t>
  </si>
  <si>
    <t>56.05.02</t>
  </si>
  <si>
    <t>Радиационная, химическая и биологическая защита</t>
  </si>
  <si>
    <t>56.05.03</t>
  </si>
  <si>
    <t>Служебно-прикладная физическая подготовка</t>
  </si>
  <si>
    <t>56.05.04</t>
  </si>
  <si>
    <t>Управление персоналом (Вооруженные Силы РФ,другие войска, воинские формирования и приравненные к ним органы РФ)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</si>
</sst>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1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2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1" xfId="1" applyBorder="1" applyAlignment="1" applyProtection="1">
      <alignment horizontal="left" wrapText="1"/>
    </xf>
    <xf numFmtId="0" fontId="10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189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6" t="s">
        <v>0</v>
      </c>
      <c r="B1" s="16"/>
      <c r="C1" s="16"/>
      <c r="D1" s="16"/>
      <c r="E1" s="16"/>
      <c r="F1" s="17" t="s">
        <v>1</v>
      </c>
      <c r="G1" s="17"/>
      <c r="H1" s="17"/>
      <c r="I1" s="17"/>
      <c r="J1" s="19" t="s">
        <v>2</v>
      </c>
      <c r="K1" s="19"/>
      <c r="L1" s="19"/>
      <c r="M1" s="19"/>
      <c r="N1" s="19"/>
      <c r="O1" s="19"/>
    </row>
    <row r="2" spans="1:27" s="1" customFormat="1" ht="15" customHeight="1">
      <c r="A2" s="20" t="s">
        <v>3</v>
      </c>
      <c r="B2" s="20"/>
      <c r="C2" s="20"/>
      <c r="D2" s="20"/>
      <c r="E2" s="20"/>
      <c r="F2" s="18"/>
      <c r="G2" s="18"/>
      <c r="H2" s="18"/>
      <c r="I2" s="18"/>
      <c r="J2" s="21" t="s">
        <v>4</v>
      </c>
      <c r="K2" s="21"/>
      <c r="L2" s="21"/>
      <c r="M2" s="21"/>
      <c r="N2" s="21"/>
      <c r="O2" s="21"/>
    </row>
    <row r="3" spans="1:27" s="1" customFormat="1" ht="15" customHeight="1">
      <c r="A3" s="20" t="s">
        <v>5</v>
      </c>
      <c r="B3" s="20"/>
      <c r="C3" s="20"/>
      <c r="D3" s="20"/>
      <c r="E3" s="20"/>
      <c r="F3" s="18"/>
      <c r="G3" s="18"/>
      <c r="H3" s="18"/>
      <c r="I3" s="18"/>
      <c r="J3" s="22"/>
      <c r="K3" s="22"/>
      <c r="L3" s="22"/>
      <c r="M3" s="22"/>
      <c r="N3" s="22"/>
      <c r="O3" s="22"/>
    </row>
    <row r="4" spans="1:27" s="1" customFormat="1" ht="15" customHeight="1">
      <c r="A4" s="26" t="str">
        <f>HYPERLINK("mailto:books@infra-m.ru", "mailto:books@infra-m.ru")</f>
        <v>mailto:books@infra-m.ru</v>
      </c>
      <c r="B4" s="23"/>
      <c r="C4" s="23"/>
      <c r="D4" s="23"/>
      <c r="E4" s="23"/>
      <c r="F4" s="18"/>
      <c r="G4" s="18"/>
      <c r="H4" s="18"/>
      <c r="I4" s="18"/>
      <c r="J4" s="22"/>
      <c r="K4" s="22"/>
      <c r="L4" s="22"/>
      <c r="M4" s="22"/>
      <c r="N4" s="22"/>
      <c r="O4" s="22"/>
    </row>
    <row r="5" spans="1:27" s="1" customFormat="1" ht="15" customHeight="1">
      <c r="A5" s="26" t="str">
        <f>HYPERLINK("https://infra-m.ru", "https://infra-m.ru")</f>
        <v>https://infra-m.ru</v>
      </c>
      <c r="B5" s="23"/>
      <c r="C5" s="23"/>
      <c r="D5" s="23"/>
      <c r="E5" s="23"/>
      <c r="F5" s="18"/>
      <c r="G5" s="18"/>
      <c r="H5" s="18"/>
      <c r="I5" s="18"/>
      <c r="J5" s="22"/>
      <c r="K5" s="22"/>
      <c r="L5" s="22"/>
      <c r="M5" s="22"/>
      <c r="N5" s="22"/>
      <c r="O5" s="22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42" customHeight="1">
      <c r="A8" s="5">
        <v>0</v>
      </c>
      <c r="B8" s="6" t="s">
        <v>33</v>
      </c>
      <c r="C8" s="7">
        <v>2000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 t="s">
        <v>39</v>
      </c>
      <c r="J8" s="9">
        <v>1</v>
      </c>
      <c r="K8" s="9">
        <v>424</v>
      </c>
      <c r="L8" s="9">
        <v>2024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0" t="s">
        <v>45</v>
      </c>
      <c r="S8" s="11"/>
      <c r="T8" s="6"/>
      <c r="U8" s="27" t="str">
        <f>HYPERLINK("https://media.infra-m.ru/1978/1978011/cover/1978011.jpg", "Обложка")</f>
        <v>Обложка</v>
      </c>
      <c r="V8" s="27" t="str">
        <f>HYPERLINK("https://znanium.ru/catalog/product/1978011", "Ознакомиться")</f>
        <v>Ознакомиться</v>
      </c>
      <c r="W8" s="8" t="s">
        <v>46</v>
      </c>
      <c r="X8" s="6" t="s">
        <v>47</v>
      </c>
      <c r="Y8" s="6"/>
      <c r="Z8" s="6"/>
      <c r="AA8" s="6" t="s">
        <v>48</v>
      </c>
    </row>
    <row r="9" spans="1:27" s="4" customFormat="1" ht="42" customHeight="1">
      <c r="A9" s="5">
        <v>0</v>
      </c>
      <c r="B9" s="6" t="s">
        <v>49</v>
      </c>
      <c r="C9" s="7">
        <v>1250</v>
      </c>
      <c r="D9" s="8" t="s">
        <v>50</v>
      </c>
      <c r="E9" s="8" t="s">
        <v>51</v>
      </c>
      <c r="F9" s="8" t="s">
        <v>52</v>
      </c>
      <c r="G9" s="6" t="s">
        <v>37</v>
      </c>
      <c r="H9" s="6" t="s">
        <v>38</v>
      </c>
      <c r="I9" s="8" t="s">
        <v>53</v>
      </c>
      <c r="J9" s="9">
        <v>1</v>
      </c>
      <c r="K9" s="9">
        <v>258</v>
      </c>
      <c r="L9" s="9">
        <v>2024</v>
      </c>
      <c r="M9" s="8" t="s">
        <v>54</v>
      </c>
      <c r="N9" s="8" t="s">
        <v>55</v>
      </c>
      <c r="O9" s="8" t="s">
        <v>56</v>
      </c>
      <c r="P9" s="6" t="s">
        <v>43</v>
      </c>
      <c r="Q9" s="8" t="s">
        <v>57</v>
      </c>
      <c r="R9" s="10" t="s">
        <v>58</v>
      </c>
      <c r="S9" s="11"/>
      <c r="T9" s="6"/>
      <c r="U9" s="27" t="str">
        <f>HYPERLINK("https://media.infra-m.ru/2130/2130666/cover/2130666.jpg", "Обложка")</f>
        <v>Обложка</v>
      </c>
      <c r="V9" s="27" t="str">
        <f>HYPERLINK("https://znanium.ru/catalog/product/2130666", "Ознакомиться")</f>
        <v>Ознакомиться</v>
      </c>
      <c r="W9" s="8" t="s">
        <v>59</v>
      </c>
      <c r="X9" s="6" t="s">
        <v>60</v>
      </c>
      <c r="Y9" s="6"/>
      <c r="Z9" s="6"/>
      <c r="AA9" s="6" t="s">
        <v>48</v>
      </c>
    </row>
    <row r="10" spans="1:27" s="4" customFormat="1" ht="51.95" customHeight="1">
      <c r="A10" s="5">
        <v>0</v>
      </c>
      <c r="B10" s="6" t="s">
        <v>61</v>
      </c>
      <c r="C10" s="7">
        <v>2390</v>
      </c>
      <c r="D10" s="8" t="s">
        <v>62</v>
      </c>
      <c r="E10" s="8" t="s">
        <v>63</v>
      </c>
      <c r="F10" s="8" t="s">
        <v>64</v>
      </c>
      <c r="G10" s="6" t="s">
        <v>37</v>
      </c>
      <c r="H10" s="6" t="s">
        <v>38</v>
      </c>
      <c r="I10" s="8" t="s">
        <v>65</v>
      </c>
      <c r="J10" s="9">
        <v>1</v>
      </c>
      <c r="K10" s="9">
        <v>506</v>
      </c>
      <c r="L10" s="9">
        <v>2024</v>
      </c>
      <c r="M10" s="8" t="s">
        <v>66</v>
      </c>
      <c r="N10" s="8" t="s">
        <v>67</v>
      </c>
      <c r="O10" s="8" t="s">
        <v>68</v>
      </c>
      <c r="P10" s="6" t="s">
        <v>43</v>
      </c>
      <c r="Q10" s="8" t="s">
        <v>69</v>
      </c>
      <c r="R10" s="10" t="s">
        <v>70</v>
      </c>
      <c r="S10" s="11" t="s">
        <v>71</v>
      </c>
      <c r="T10" s="6"/>
      <c r="U10" s="27" t="str">
        <f>HYPERLINK("https://media.infra-m.ru/2110/2110963/cover/2110963.jpg", "Обложка")</f>
        <v>Обложка</v>
      </c>
      <c r="V10" s="27" t="str">
        <f>HYPERLINK("https://znanium.ru/catalog/product/2110963", "Ознакомиться")</f>
        <v>Ознакомиться</v>
      </c>
      <c r="W10" s="8" t="s">
        <v>72</v>
      </c>
      <c r="X10" s="6" t="s">
        <v>60</v>
      </c>
      <c r="Y10" s="6"/>
      <c r="Z10" s="6"/>
      <c r="AA10" s="6" t="s">
        <v>48</v>
      </c>
    </row>
    <row r="11" spans="1:27" s="4" customFormat="1" ht="51.95" customHeight="1">
      <c r="A11" s="5">
        <v>0</v>
      </c>
      <c r="B11" s="6" t="s">
        <v>73</v>
      </c>
      <c r="C11" s="7">
        <v>2590</v>
      </c>
      <c r="D11" s="8" t="s">
        <v>74</v>
      </c>
      <c r="E11" s="8" t="s">
        <v>75</v>
      </c>
      <c r="F11" s="8" t="s">
        <v>76</v>
      </c>
      <c r="G11" s="6" t="s">
        <v>37</v>
      </c>
      <c r="H11" s="6" t="s">
        <v>38</v>
      </c>
      <c r="I11" s="8" t="s">
        <v>77</v>
      </c>
      <c r="J11" s="9">
        <v>1</v>
      </c>
      <c r="K11" s="9">
        <v>550</v>
      </c>
      <c r="L11" s="9">
        <v>2024</v>
      </c>
      <c r="M11" s="8" t="s">
        <v>78</v>
      </c>
      <c r="N11" s="8" t="s">
        <v>67</v>
      </c>
      <c r="O11" s="8" t="s">
        <v>79</v>
      </c>
      <c r="P11" s="6" t="s">
        <v>43</v>
      </c>
      <c r="Q11" s="8" t="s">
        <v>80</v>
      </c>
      <c r="R11" s="10" t="s">
        <v>81</v>
      </c>
      <c r="S11" s="11" t="s">
        <v>82</v>
      </c>
      <c r="T11" s="6"/>
      <c r="U11" s="27" t="str">
        <f>HYPERLINK("https://media.infra-m.ru/1911/1911447/cover/1911447.jpg", "Обложка")</f>
        <v>Обложка</v>
      </c>
      <c r="V11" s="27" t="str">
        <f>HYPERLINK("https://znanium.ru/catalog/product/1911447", "Ознакомиться")</f>
        <v>Ознакомиться</v>
      </c>
      <c r="W11" s="8" t="s">
        <v>83</v>
      </c>
      <c r="X11" s="6" t="s">
        <v>47</v>
      </c>
      <c r="Y11" s="6"/>
      <c r="Z11" s="6"/>
      <c r="AA11" s="6" t="s">
        <v>48</v>
      </c>
    </row>
    <row r="12" spans="1:27" s="4" customFormat="1" ht="42" customHeight="1">
      <c r="A12" s="5">
        <v>0</v>
      </c>
      <c r="B12" s="6" t="s">
        <v>84</v>
      </c>
      <c r="C12" s="7">
        <v>1040</v>
      </c>
      <c r="D12" s="8" t="s">
        <v>85</v>
      </c>
      <c r="E12" s="8" t="s">
        <v>86</v>
      </c>
      <c r="F12" s="8" t="s">
        <v>87</v>
      </c>
      <c r="G12" s="6" t="s">
        <v>37</v>
      </c>
      <c r="H12" s="6" t="s">
        <v>38</v>
      </c>
      <c r="I12" s="8" t="s">
        <v>88</v>
      </c>
      <c r="J12" s="9">
        <v>1</v>
      </c>
      <c r="K12" s="9">
        <v>208</v>
      </c>
      <c r="L12" s="9">
        <v>2024</v>
      </c>
      <c r="M12" s="8" t="s">
        <v>89</v>
      </c>
      <c r="N12" s="8" t="s">
        <v>67</v>
      </c>
      <c r="O12" s="8" t="s">
        <v>79</v>
      </c>
      <c r="P12" s="6" t="s">
        <v>90</v>
      </c>
      <c r="Q12" s="8" t="s">
        <v>91</v>
      </c>
      <c r="R12" s="10" t="s">
        <v>92</v>
      </c>
      <c r="S12" s="11"/>
      <c r="T12" s="6"/>
      <c r="U12" s="27" t="str">
        <f>HYPERLINK("https://media.infra-m.ru/2010/2010439/cover/2010439.jpg", "Обложка")</f>
        <v>Обложка</v>
      </c>
      <c r="V12" s="27" t="str">
        <f>HYPERLINK("https://znanium.ru/catalog/product/2010439", "Ознакомиться")</f>
        <v>Ознакомиться</v>
      </c>
      <c r="W12" s="8" t="s">
        <v>93</v>
      </c>
      <c r="X12" s="6" t="s">
        <v>60</v>
      </c>
      <c r="Y12" s="6"/>
      <c r="Z12" s="6"/>
      <c r="AA12" s="6" t="s">
        <v>48</v>
      </c>
    </row>
    <row r="13" spans="1:27" s="4" customFormat="1" ht="51.95" customHeight="1">
      <c r="A13" s="5">
        <v>0</v>
      </c>
      <c r="B13" s="6" t="s">
        <v>94</v>
      </c>
      <c r="C13" s="7">
        <v>1170</v>
      </c>
      <c r="D13" s="8" t="s">
        <v>95</v>
      </c>
      <c r="E13" s="8" t="s">
        <v>96</v>
      </c>
      <c r="F13" s="8" t="s">
        <v>97</v>
      </c>
      <c r="G13" s="6" t="s">
        <v>37</v>
      </c>
      <c r="H13" s="6" t="s">
        <v>38</v>
      </c>
      <c r="I13" s="8" t="s">
        <v>77</v>
      </c>
      <c r="J13" s="9">
        <v>1</v>
      </c>
      <c r="K13" s="9">
        <v>233</v>
      </c>
      <c r="L13" s="9">
        <v>2024</v>
      </c>
      <c r="M13" s="8" t="s">
        <v>98</v>
      </c>
      <c r="N13" s="8" t="s">
        <v>99</v>
      </c>
      <c r="O13" s="8" t="s">
        <v>100</v>
      </c>
      <c r="P13" s="6" t="s">
        <v>90</v>
      </c>
      <c r="Q13" s="8" t="s">
        <v>80</v>
      </c>
      <c r="R13" s="10" t="s">
        <v>101</v>
      </c>
      <c r="S13" s="11"/>
      <c r="T13" s="6"/>
      <c r="U13" s="27" t="str">
        <f>HYPERLINK("https://media.infra-m.ru/1862/1862688/cover/1862688.jpg", "Обложка")</f>
        <v>Обложка</v>
      </c>
      <c r="V13" s="27" t="str">
        <f>HYPERLINK("https://znanium.ru/catalog/product/1862688", "Ознакомиться")</f>
        <v>Ознакомиться</v>
      </c>
      <c r="W13" s="8" t="s">
        <v>72</v>
      </c>
      <c r="X13" s="6" t="s">
        <v>47</v>
      </c>
      <c r="Y13" s="6"/>
      <c r="Z13" s="6"/>
      <c r="AA13" s="6" t="s">
        <v>48</v>
      </c>
    </row>
    <row r="14" spans="1:27" s="4" customFormat="1" ht="42" customHeight="1">
      <c r="A14" s="5">
        <v>0</v>
      </c>
      <c r="B14" s="6" t="s">
        <v>102</v>
      </c>
      <c r="C14" s="12">
        <v>980</v>
      </c>
      <c r="D14" s="8" t="s">
        <v>103</v>
      </c>
      <c r="E14" s="8" t="s">
        <v>104</v>
      </c>
      <c r="F14" s="8" t="s">
        <v>105</v>
      </c>
      <c r="G14" s="6" t="s">
        <v>106</v>
      </c>
      <c r="H14" s="6" t="s">
        <v>38</v>
      </c>
      <c r="I14" s="8" t="s">
        <v>39</v>
      </c>
      <c r="J14" s="9">
        <v>1</v>
      </c>
      <c r="K14" s="9">
        <v>207</v>
      </c>
      <c r="L14" s="9">
        <v>2024</v>
      </c>
      <c r="M14" s="8" t="s">
        <v>107</v>
      </c>
      <c r="N14" s="8" t="s">
        <v>99</v>
      </c>
      <c r="O14" s="8" t="s">
        <v>108</v>
      </c>
      <c r="P14" s="6" t="s">
        <v>90</v>
      </c>
      <c r="Q14" s="8" t="s">
        <v>44</v>
      </c>
      <c r="R14" s="10" t="s">
        <v>109</v>
      </c>
      <c r="S14" s="11"/>
      <c r="T14" s="6" t="s">
        <v>110</v>
      </c>
      <c r="U14" s="27" t="str">
        <f>HYPERLINK("https://media.infra-m.ru/2145/2145826/cover/2145826.jpg", "Обложка")</f>
        <v>Обложка</v>
      </c>
      <c r="V14" s="27" t="str">
        <f>HYPERLINK("https://znanium.ru/catalog/product/2145826", "Ознакомиться")</f>
        <v>Ознакомиться</v>
      </c>
      <c r="W14" s="8" t="s">
        <v>111</v>
      </c>
      <c r="X14" s="6" t="s">
        <v>47</v>
      </c>
      <c r="Y14" s="6"/>
      <c r="Z14" s="6" t="s">
        <v>112</v>
      </c>
      <c r="AA14" s="6" t="s">
        <v>48</v>
      </c>
    </row>
    <row r="15" spans="1:27" s="4" customFormat="1" ht="44.1" customHeight="1">
      <c r="A15" s="5">
        <v>0</v>
      </c>
      <c r="B15" s="6" t="s">
        <v>113</v>
      </c>
      <c r="C15" s="7">
        <v>1600</v>
      </c>
      <c r="D15" s="8" t="s">
        <v>114</v>
      </c>
      <c r="E15" s="8" t="s">
        <v>115</v>
      </c>
      <c r="F15" s="8" t="s">
        <v>64</v>
      </c>
      <c r="G15" s="6" t="s">
        <v>37</v>
      </c>
      <c r="H15" s="6" t="s">
        <v>38</v>
      </c>
      <c r="I15" s="8" t="s">
        <v>77</v>
      </c>
      <c r="J15" s="9">
        <v>1</v>
      </c>
      <c r="K15" s="9">
        <v>327</v>
      </c>
      <c r="L15" s="9">
        <v>2024</v>
      </c>
      <c r="M15" s="8" t="s">
        <v>116</v>
      </c>
      <c r="N15" s="8" t="s">
        <v>67</v>
      </c>
      <c r="O15" s="8" t="s">
        <v>117</v>
      </c>
      <c r="P15" s="6" t="s">
        <v>43</v>
      </c>
      <c r="Q15" s="8" t="s">
        <v>69</v>
      </c>
      <c r="R15" s="10" t="s">
        <v>118</v>
      </c>
      <c r="S15" s="11"/>
      <c r="T15" s="6"/>
      <c r="U15" s="27" t="str">
        <f>HYPERLINK("https://media.infra-m.ru/1946/1946247/cover/1946247.jpg", "Обложка")</f>
        <v>Обложка</v>
      </c>
      <c r="V15" s="27" t="str">
        <f>HYPERLINK("https://znanium.ru/catalog/product/1946247", "Ознакомиться")</f>
        <v>Ознакомиться</v>
      </c>
      <c r="W15" s="8" t="s">
        <v>72</v>
      </c>
      <c r="X15" s="6" t="s">
        <v>47</v>
      </c>
      <c r="Y15" s="6"/>
      <c r="Z15" s="6"/>
      <c r="AA15" s="6" t="s">
        <v>119</v>
      </c>
    </row>
    <row r="16" spans="1:27" s="4" customFormat="1" ht="42" customHeight="1">
      <c r="A16" s="5">
        <v>0</v>
      </c>
      <c r="B16" s="6" t="s">
        <v>120</v>
      </c>
      <c r="C16" s="7">
        <v>1540</v>
      </c>
      <c r="D16" s="8" t="s">
        <v>121</v>
      </c>
      <c r="E16" s="8" t="s">
        <v>122</v>
      </c>
      <c r="F16" s="8" t="s">
        <v>123</v>
      </c>
      <c r="G16" s="6" t="s">
        <v>37</v>
      </c>
      <c r="H16" s="6" t="s">
        <v>38</v>
      </c>
      <c r="I16" s="8" t="s">
        <v>39</v>
      </c>
      <c r="J16" s="9">
        <v>1</v>
      </c>
      <c r="K16" s="9">
        <v>326</v>
      </c>
      <c r="L16" s="9">
        <v>2024</v>
      </c>
      <c r="M16" s="8" t="s">
        <v>124</v>
      </c>
      <c r="N16" s="8" t="s">
        <v>67</v>
      </c>
      <c r="O16" s="8" t="s">
        <v>125</v>
      </c>
      <c r="P16" s="6" t="s">
        <v>90</v>
      </c>
      <c r="Q16" s="8" t="s">
        <v>44</v>
      </c>
      <c r="R16" s="10" t="s">
        <v>126</v>
      </c>
      <c r="S16" s="11"/>
      <c r="T16" s="6"/>
      <c r="U16" s="27" t="str">
        <f>HYPERLINK("https://media.infra-m.ru/0961/0961502/cover/961502.jpg", "Обложка")</f>
        <v>Обложка</v>
      </c>
      <c r="V16" s="27" t="str">
        <f>HYPERLINK("https://znanium.ru/catalog/product/961502", "Ознакомиться")</f>
        <v>Ознакомиться</v>
      </c>
      <c r="W16" s="8" t="s">
        <v>127</v>
      </c>
      <c r="X16" s="6" t="s">
        <v>47</v>
      </c>
      <c r="Y16" s="6"/>
      <c r="Z16" s="6" t="s">
        <v>128</v>
      </c>
      <c r="AA16" s="6" t="s">
        <v>129</v>
      </c>
    </row>
    <row r="17" spans="1:27" s="4" customFormat="1" ht="51.95" customHeight="1">
      <c r="A17" s="5">
        <v>0</v>
      </c>
      <c r="B17" s="6" t="s">
        <v>130</v>
      </c>
      <c r="C17" s="12">
        <v>790</v>
      </c>
      <c r="D17" s="8" t="s">
        <v>131</v>
      </c>
      <c r="E17" s="8" t="s">
        <v>132</v>
      </c>
      <c r="F17" s="8" t="s">
        <v>133</v>
      </c>
      <c r="G17" s="6" t="s">
        <v>37</v>
      </c>
      <c r="H17" s="6" t="s">
        <v>38</v>
      </c>
      <c r="I17" s="8" t="s">
        <v>39</v>
      </c>
      <c r="J17" s="9">
        <v>1</v>
      </c>
      <c r="K17" s="9">
        <v>153</v>
      </c>
      <c r="L17" s="9">
        <v>2024</v>
      </c>
      <c r="M17" s="8" t="s">
        <v>134</v>
      </c>
      <c r="N17" s="8" t="s">
        <v>67</v>
      </c>
      <c r="O17" s="8" t="s">
        <v>125</v>
      </c>
      <c r="P17" s="6" t="s">
        <v>135</v>
      </c>
      <c r="Q17" s="8" t="s">
        <v>44</v>
      </c>
      <c r="R17" s="10" t="s">
        <v>136</v>
      </c>
      <c r="S17" s="11" t="s">
        <v>137</v>
      </c>
      <c r="T17" s="6"/>
      <c r="U17" s="27" t="str">
        <f>HYPERLINK("https://media.infra-m.ru/2151/2151405/cover/2151405.jpg", "Обложка")</f>
        <v>Обложка</v>
      </c>
      <c r="V17" s="27" t="str">
        <f>HYPERLINK("https://znanium.ru/catalog/product/2151405", "Ознакомиться")</f>
        <v>Ознакомиться</v>
      </c>
      <c r="W17" s="8" t="s">
        <v>138</v>
      </c>
      <c r="X17" s="6" t="s">
        <v>60</v>
      </c>
      <c r="Y17" s="6"/>
      <c r="Z17" s="6" t="s">
        <v>112</v>
      </c>
      <c r="AA17" s="6" t="s">
        <v>139</v>
      </c>
    </row>
    <row r="18" spans="1:27" s="4" customFormat="1" ht="51.95" customHeight="1">
      <c r="A18" s="5">
        <v>0</v>
      </c>
      <c r="B18" s="6" t="s">
        <v>140</v>
      </c>
      <c r="C18" s="7">
        <v>1230</v>
      </c>
      <c r="D18" s="8" t="s">
        <v>141</v>
      </c>
      <c r="E18" s="8" t="s">
        <v>142</v>
      </c>
      <c r="F18" s="8" t="s">
        <v>143</v>
      </c>
      <c r="G18" s="6" t="s">
        <v>37</v>
      </c>
      <c r="H18" s="6" t="s">
        <v>38</v>
      </c>
      <c r="I18" s="8" t="s">
        <v>88</v>
      </c>
      <c r="J18" s="9">
        <v>1</v>
      </c>
      <c r="K18" s="9">
        <v>255</v>
      </c>
      <c r="L18" s="9">
        <v>2024</v>
      </c>
      <c r="M18" s="8" t="s">
        <v>144</v>
      </c>
      <c r="N18" s="8" t="s">
        <v>67</v>
      </c>
      <c r="O18" s="8" t="s">
        <v>68</v>
      </c>
      <c r="P18" s="6" t="s">
        <v>90</v>
      </c>
      <c r="Q18" s="8" t="s">
        <v>69</v>
      </c>
      <c r="R18" s="10" t="s">
        <v>145</v>
      </c>
      <c r="S18" s="11"/>
      <c r="T18" s="6"/>
      <c r="U18" s="27" t="str">
        <f>HYPERLINK("https://media.infra-m.ru/2052/2052371/cover/2052371.jpg", "Обложка")</f>
        <v>Обложка</v>
      </c>
      <c r="V18" s="27" t="str">
        <f>HYPERLINK("https://znanium.ru/catalog/product/2052371", "Ознакомиться")</f>
        <v>Ознакомиться</v>
      </c>
      <c r="W18" s="8" t="s">
        <v>146</v>
      </c>
      <c r="X18" s="6" t="s">
        <v>47</v>
      </c>
      <c r="Y18" s="6"/>
      <c r="Z18" s="6"/>
      <c r="AA18" s="6" t="s">
        <v>48</v>
      </c>
    </row>
    <row r="19" spans="1:27" s="4" customFormat="1" ht="51.95" customHeight="1">
      <c r="A19" s="5">
        <v>0</v>
      </c>
      <c r="B19" s="6" t="s">
        <v>147</v>
      </c>
      <c r="C19" s="7">
        <v>1990</v>
      </c>
      <c r="D19" s="8" t="s">
        <v>148</v>
      </c>
      <c r="E19" s="8" t="s">
        <v>149</v>
      </c>
      <c r="F19" s="8" t="s">
        <v>150</v>
      </c>
      <c r="G19" s="6" t="s">
        <v>106</v>
      </c>
      <c r="H19" s="6" t="s">
        <v>151</v>
      </c>
      <c r="I19" s="8"/>
      <c r="J19" s="9">
        <v>1</v>
      </c>
      <c r="K19" s="9">
        <v>448</v>
      </c>
      <c r="L19" s="9">
        <v>2024</v>
      </c>
      <c r="M19" s="8" t="s">
        <v>152</v>
      </c>
      <c r="N19" s="8" t="s">
        <v>67</v>
      </c>
      <c r="O19" s="8" t="s">
        <v>68</v>
      </c>
      <c r="P19" s="6" t="s">
        <v>43</v>
      </c>
      <c r="Q19" s="8" t="s">
        <v>69</v>
      </c>
      <c r="R19" s="10" t="s">
        <v>153</v>
      </c>
      <c r="S19" s="11"/>
      <c r="T19" s="6"/>
      <c r="U19" s="27" t="str">
        <f>HYPERLINK("https://media.infra-m.ru/2136/2136696/cover/2136696.jpg", "Обложка")</f>
        <v>Обложка</v>
      </c>
      <c r="V19" s="27" t="str">
        <f>HYPERLINK("https://znanium.ru/catalog/product/2136696", "Ознакомиться")</f>
        <v>Ознакомиться</v>
      </c>
      <c r="W19" s="8" t="s">
        <v>154</v>
      </c>
      <c r="X19" s="6" t="s">
        <v>47</v>
      </c>
      <c r="Y19" s="6"/>
      <c r="Z19" s="6"/>
      <c r="AA19" s="6" t="s">
        <v>48</v>
      </c>
    </row>
    <row r="20" spans="1:27" s="4" customFormat="1" ht="51.95" customHeight="1">
      <c r="A20" s="5">
        <v>0</v>
      </c>
      <c r="B20" s="6" t="s">
        <v>155</v>
      </c>
      <c r="C20" s="7">
        <v>1490</v>
      </c>
      <c r="D20" s="8" t="s">
        <v>156</v>
      </c>
      <c r="E20" s="8" t="s">
        <v>157</v>
      </c>
      <c r="F20" s="8" t="s">
        <v>158</v>
      </c>
      <c r="G20" s="6" t="s">
        <v>37</v>
      </c>
      <c r="H20" s="6" t="s">
        <v>38</v>
      </c>
      <c r="I20" s="8" t="s">
        <v>159</v>
      </c>
      <c r="J20" s="9">
        <v>1</v>
      </c>
      <c r="K20" s="9">
        <v>301</v>
      </c>
      <c r="L20" s="9">
        <v>2024</v>
      </c>
      <c r="M20" s="8" t="s">
        <v>160</v>
      </c>
      <c r="N20" s="8" t="s">
        <v>55</v>
      </c>
      <c r="O20" s="8" t="s">
        <v>161</v>
      </c>
      <c r="P20" s="6" t="s">
        <v>90</v>
      </c>
      <c r="Q20" s="8" t="s">
        <v>162</v>
      </c>
      <c r="R20" s="10" t="s">
        <v>163</v>
      </c>
      <c r="S20" s="11"/>
      <c r="T20" s="6"/>
      <c r="U20" s="27" t="str">
        <f>HYPERLINK("https://media.infra-m.ru/1899/1899107/cover/1899107.jpg", "Обложка")</f>
        <v>Обложка</v>
      </c>
      <c r="V20" s="27" t="str">
        <f>HYPERLINK("https://znanium.ru/catalog/product/1899107", "Ознакомиться")</f>
        <v>Ознакомиться</v>
      </c>
      <c r="W20" s="8" t="s">
        <v>164</v>
      </c>
      <c r="X20" s="6" t="s">
        <v>47</v>
      </c>
      <c r="Y20" s="6"/>
      <c r="Z20" s="6"/>
      <c r="AA20" s="6" t="s">
        <v>48</v>
      </c>
    </row>
    <row r="21" spans="1:27" s="4" customFormat="1" ht="51.95" customHeight="1">
      <c r="A21" s="5">
        <v>0</v>
      </c>
      <c r="B21" s="6" t="s">
        <v>165</v>
      </c>
      <c r="C21" s="12">
        <v>530</v>
      </c>
      <c r="D21" s="8" t="s">
        <v>166</v>
      </c>
      <c r="E21" s="8" t="s">
        <v>167</v>
      </c>
      <c r="F21" s="8" t="s">
        <v>168</v>
      </c>
      <c r="G21" s="6" t="s">
        <v>169</v>
      </c>
      <c r="H21" s="6" t="s">
        <v>170</v>
      </c>
      <c r="I21" s="8" t="s">
        <v>77</v>
      </c>
      <c r="J21" s="9">
        <v>1</v>
      </c>
      <c r="K21" s="9">
        <v>112</v>
      </c>
      <c r="L21" s="9">
        <v>2024</v>
      </c>
      <c r="M21" s="8" t="s">
        <v>171</v>
      </c>
      <c r="N21" s="8" t="s">
        <v>67</v>
      </c>
      <c r="O21" s="8" t="s">
        <v>68</v>
      </c>
      <c r="P21" s="6" t="s">
        <v>90</v>
      </c>
      <c r="Q21" s="8" t="s">
        <v>69</v>
      </c>
      <c r="R21" s="10" t="s">
        <v>172</v>
      </c>
      <c r="S21" s="11"/>
      <c r="T21" s="6"/>
      <c r="U21" s="27" t="str">
        <f>HYPERLINK("https://media.infra-m.ru/2136/2136623/cover/2136623.jpg", "Обложка")</f>
        <v>Обложка</v>
      </c>
      <c r="V21" s="27" t="str">
        <f>HYPERLINK("https://znanium.ru/catalog/product/1029095", "Ознакомиться")</f>
        <v>Ознакомиться</v>
      </c>
      <c r="W21" s="8" t="s">
        <v>173</v>
      </c>
      <c r="X21" s="6" t="s">
        <v>47</v>
      </c>
      <c r="Y21" s="6"/>
      <c r="Z21" s="6"/>
      <c r="AA21" s="6" t="s">
        <v>129</v>
      </c>
    </row>
    <row r="22" spans="1:27" s="4" customFormat="1" ht="51.95" customHeight="1">
      <c r="A22" s="5">
        <v>0</v>
      </c>
      <c r="B22" s="6" t="s">
        <v>174</v>
      </c>
      <c r="C22" s="7">
        <v>1960</v>
      </c>
      <c r="D22" s="8" t="s">
        <v>175</v>
      </c>
      <c r="E22" s="8" t="s">
        <v>176</v>
      </c>
      <c r="F22" s="8" t="s">
        <v>177</v>
      </c>
      <c r="G22" s="6" t="s">
        <v>106</v>
      </c>
      <c r="H22" s="6" t="s">
        <v>151</v>
      </c>
      <c r="I22" s="8"/>
      <c r="J22" s="9">
        <v>1</v>
      </c>
      <c r="K22" s="9">
        <v>416</v>
      </c>
      <c r="L22" s="9">
        <v>2024</v>
      </c>
      <c r="M22" s="8" t="s">
        <v>178</v>
      </c>
      <c r="N22" s="8" t="s">
        <v>67</v>
      </c>
      <c r="O22" s="8" t="s">
        <v>68</v>
      </c>
      <c r="P22" s="6" t="s">
        <v>43</v>
      </c>
      <c r="Q22" s="8" t="s">
        <v>80</v>
      </c>
      <c r="R22" s="10" t="s">
        <v>179</v>
      </c>
      <c r="S22" s="11" t="s">
        <v>180</v>
      </c>
      <c r="T22" s="6"/>
      <c r="U22" s="27" t="str">
        <f>HYPERLINK("https://media.infra-m.ru/2141/2141099/cover/2141099.jpg", "Обложка")</f>
        <v>Обложка</v>
      </c>
      <c r="V22" s="27" t="str">
        <f>HYPERLINK("https://znanium.ru/catalog/product/2141099", "Ознакомиться")</f>
        <v>Ознакомиться</v>
      </c>
      <c r="W22" s="8" t="s">
        <v>181</v>
      </c>
      <c r="X22" s="6" t="s">
        <v>47</v>
      </c>
      <c r="Y22" s="6"/>
      <c r="Z22" s="6"/>
      <c r="AA22" s="6" t="s">
        <v>139</v>
      </c>
    </row>
    <row r="23" spans="1:27" s="4" customFormat="1" ht="42" customHeight="1">
      <c r="A23" s="5">
        <v>0</v>
      </c>
      <c r="B23" s="6" t="s">
        <v>182</v>
      </c>
      <c r="C23" s="7">
        <v>1200</v>
      </c>
      <c r="D23" s="8" t="s">
        <v>183</v>
      </c>
      <c r="E23" s="8" t="s">
        <v>184</v>
      </c>
      <c r="F23" s="8" t="s">
        <v>185</v>
      </c>
      <c r="G23" s="6" t="s">
        <v>37</v>
      </c>
      <c r="H23" s="6" t="s">
        <v>38</v>
      </c>
      <c r="I23" s="8" t="s">
        <v>77</v>
      </c>
      <c r="J23" s="9">
        <v>1</v>
      </c>
      <c r="K23" s="9">
        <v>251</v>
      </c>
      <c r="L23" s="9">
        <v>2024</v>
      </c>
      <c r="M23" s="8" t="s">
        <v>186</v>
      </c>
      <c r="N23" s="8" t="s">
        <v>67</v>
      </c>
      <c r="O23" s="8" t="s">
        <v>68</v>
      </c>
      <c r="P23" s="6" t="s">
        <v>90</v>
      </c>
      <c r="Q23" s="8" t="s">
        <v>69</v>
      </c>
      <c r="R23" s="10" t="s">
        <v>187</v>
      </c>
      <c r="S23" s="11"/>
      <c r="T23" s="6"/>
      <c r="U23" s="27" t="str">
        <f>HYPERLINK("https://media.infra-m.ru/2030/2030896/cover/2030896.jpg", "Обложка")</f>
        <v>Обложка</v>
      </c>
      <c r="V23" s="27" t="str">
        <f>HYPERLINK("https://znanium.ru/catalog/product/2030896", "Ознакомиться")</f>
        <v>Ознакомиться</v>
      </c>
      <c r="W23" s="8" t="s">
        <v>188</v>
      </c>
      <c r="X23" s="6" t="s">
        <v>60</v>
      </c>
      <c r="Y23" s="6"/>
      <c r="Z23" s="6"/>
      <c r="AA23" s="6" t="s">
        <v>48</v>
      </c>
    </row>
    <row r="24" spans="1:27" s="4" customFormat="1" ht="51.95" customHeight="1">
      <c r="A24" s="5">
        <v>0</v>
      </c>
      <c r="B24" s="6" t="s">
        <v>189</v>
      </c>
      <c r="C24" s="7">
        <v>1730</v>
      </c>
      <c r="D24" s="8" t="s">
        <v>190</v>
      </c>
      <c r="E24" s="8" t="s">
        <v>191</v>
      </c>
      <c r="F24" s="8" t="s">
        <v>192</v>
      </c>
      <c r="G24" s="6" t="s">
        <v>37</v>
      </c>
      <c r="H24" s="6" t="s">
        <v>38</v>
      </c>
      <c r="I24" s="8" t="s">
        <v>77</v>
      </c>
      <c r="J24" s="13">
        <v>0</v>
      </c>
      <c r="K24" s="9">
        <v>368</v>
      </c>
      <c r="L24" s="9">
        <v>2024</v>
      </c>
      <c r="M24" s="8" t="s">
        <v>193</v>
      </c>
      <c r="N24" s="8" t="s">
        <v>41</v>
      </c>
      <c r="O24" s="8" t="s">
        <v>194</v>
      </c>
      <c r="P24" s="6" t="s">
        <v>43</v>
      </c>
      <c r="Q24" s="8" t="s">
        <v>69</v>
      </c>
      <c r="R24" s="10" t="s">
        <v>195</v>
      </c>
      <c r="S24" s="11" t="s">
        <v>196</v>
      </c>
      <c r="T24" s="6"/>
      <c r="U24" s="27" t="str">
        <f>HYPERLINK("https://media.infra-m.ru/2122/2122973/cover/2122973.jpg", "Обложка")</f>
        <v>Обложка</v>
      </c>
      <c r="V24" s="27" t="str">
        <f>HYPERLINK("https://znanium.ru/catalog/product/2122973", "Ознакомиться")</f>
        <v>Ознакомиться</v>
      </c>
      <c r="W24" s="8" t="s">
        <v>111</v>
      </c>
      <c r="X24" s="6" t="s">
        <v>47</v>
      </c>
      <c r="Y24" s="6"/>
      <c r="Z24" s="6"/>
      <c r="AA24" s="6" t="s">
        <v>129</v>
      </c>
    </row>
    <row r="25" spans="1:27" s="4" customFormat="1" ht="44.1" customHeight="1">
      <c r="A25" s="5">
        <v>0</v>
      </c>
      <c r="B25" s="6" t="s">
        <v>197</v>
      </c>
      <c r="C25" s="7">
        <v>1200</v>
      </c>
      <c r="D25" s="8" t="s">
        <v>198</v>
      </c>
      <c r="E25" s="8" t="s">
        <v>199</v>
      </c>
      <c r="F25" s="8" t="s">
        <v>200</v>
      </c>
      <c r="G25" s="6" t="s">
        <v>106</v>
      </c>
      <c r="H25" s="6" t="s">
        <v>38</v>
      </c>
      <c r="I25" s="8" t="s">
        <v>39</v>
      </c>
      <c r="J25" s="9">
        <v>1</v>
      </c>
      <c r="K25" s="9">
        <v>248</v>
      </c>
      <c r="L25" s="9">
        <v>2024</v>
      </c>
      <c r="M25" s="8" t="s">
        <v>201</v>
      </c>
      <c r="N25" s="8" t="s">
        <v>99</v>
      </c>
      <c r="O25" s="8" t="s">
        <v>100</v>
      </c>
      <c r="P25" s="6" t="s">
        <v>90</v>
      </c>
      <c r="Q25" s="8" t="s">
        <v>44</v>
      </c>
      <c r="R25" s="10" t="s">
        <v>202</v>
      </c>
      <c r="S25" s="11"/>
      <c r="T25" s="6"/>
      <c r="U25" s="27" t="str">
        <f>HYPERLINK("https://media.infra-m.ru/2150/2150766/cover/2150766.jpg", "Обложка")</f>
        <v>Обложка</v>
      </c>
      <c r="V25" s="27" t="str">
        <f>HYPERLINK("https://znanium.ru/catalog/product/2150766", "Ознакомиться")</f>
        <v>Ознакомиться</v>
      </c>
      <c r="W25" s="8" t="s">
        <v>203</v>
      </c>
      <c r="X25" s="6" t="s">
        <v>60</v>
      </c>
      <c r="Y25" s="6"/>
      <c r="Z25" s="6" t="s">
        <v>128</v>
      </c>
      <c r="AA25" s="6" t="s">
        <v>48</v>
      </c>
    </row>
    <row r="26" spans="1:27" s="4" customFormat="1" ht="51.95" customHeight="1">
      <c r="A26" s="5">
        <v>0</v>
      </c>
      <c r="B26" s="6" t="s">
        <v>204</v>
      </c>
      <c r="C26" s="12">
        <v>910</v>
      </c>
      <c r="D26" s="8" t="s">
        <v>205</v>
      </c>
      <c r="E26" s="8" t="s">
        <v>206</v>
      </c>
      <c r="F26" s="8" t="s">
        <v>207</v>
      </c>
      <c r="G26" s="6" t="s">
        <v>169</v>
      </c>
      <c r="H26" s="6" t="s">
        <v>38</v>
      </c>
      <c r="I26" s="8" t="s">
        <v>208</v>
      </c>
      <c r="J26" s="9">
        <v>1</v>
      </c>
      <c r="K26" s="9">
        <v>188</v>
      </c>
      <c r="L26" s="9">
        <v>2024</v>
      </c>
      <c r="M26" s="8" t="s">
        <v>209</v>
      </c>
      <c r="N26" s="8" t="s">
        <v>67</v>
      </c>
      <c r="O26" s="8" t="s">
        <v>79</v>
      </c>
      <c r="P26" s="6" t="s">
        <v>210</v>
      </c>
      <c r="Q26" s="8" t="s">
        <v>211</v>
      </c>
      <c r="R26" s="10" t="s">
        <v>212</v>
      </c>
      <c r="S26" s="11"/>
      <c r="T26" s="6"/>
      <c r="U26" s="27" t="str">
        <f>HYPERLINK("https://media.infra-m.ru/2021/2021345/cover/2021345.jpg", "Обложка")</f>
        <v>Обложка</v>
      </c>
      <c r="V26" s="27" t="str">
        <f>HYPERLINK("https://znanium.ru/catalog/product/2021345", "Ознакомиться")</f>
        <v>Ознакомиться</v>
      </c>
      <c r="W26" s="8" t="s">
        <v>213</v>
      </c>
      <c r="X26" s="6" t="s">
        <v>60</v>
      </c>
      <c r="Y26" s="6"/>
      <c r="Z26" s="6"/>
      <c r="AA26" s="6" t="s">
        <v>48</v>
      </c>
    </row>
    <row r="27" spans="1:27" s="4" customFormat="1" ht="51.95" customHeight="1">
      <c r="A27" s="5">
        <v>0</v>
      </c>
      <c r="B27" s="6" t="s">
        <v>214</v>
      </c>
      <c r="C27" s="7">
        <v>1000</v>
      </c>
      <c r="D27" s="8" t="s">
        <v>215</v>
      </c>
      <c r="E27" s="8" t="s">
        <v>216</v>
      </c>
      <c r="F27" s="8" t="s">
        <v>217</v>
      </c>
      <c r="G27" s="6" t="s">
        <v>106</v>
      </c>
      <c r="H27" s="6" t="s">
        <v>38</v>
      </c>
      <c r="I27" s="8" t="s">
        <v>218</v>
      </c>
      <c r="J27" s="9">
        <v>1</v>
      </c>
      <c r="K27" s="9">
        <v>724</v>
      </c>
      <c r="L27" s="9">
        <v>2024</v>
      </c>
      <c r="M27" s="8" t="s">
        <v>219</v>
      </c>
      <c r="N27" s="8" t="s">
        <v>67</v>
      </c>
      <c r="O27" s="8" t="s">
        <v>220</v>
      </c>
      <c r="P27" s="6" t="s">
        <v>221</v>
      </c>
      <c r="Q27" s="8" t="s">
        <v>211</v>
      </c>
      <c r="R27" s="10" t="s">
        <v>222</v>
      </c>
      <c r="S27" s="11"/>
      <c r="T27" s="6"/>
      <c r="U27" s="27" t="str">
        <f>HYPERLINK("https://media.infra-m.ru/2146/2146234/cover/2146234.jpg", "Обложка")</f>
        <v>Обложка</v>
      </c>
      <c r="V27" s="27" t="str">
        <f>HYPERLINK("https://znanium.ru/catalog/product/2146234", "Ознакомиться")</f>
        <v>Ознакомиться</v>
      </c>
      <c r="W27" s="8"/>
      <c r="X27" s="6" t="s">
        <v>47</v>
      </c>
      <c r="Y27" s="6"/>
      <c r="Z27" s="6"/>
      <c r="AA27" s="6" t="s">
        <v>223</v>
      </c>
    </row>
    <row r="28" spans="1:27" s="4" customFormat="1" ht="42" customHeight="1">
      <c r="A28" s="5">
        <v>0</v>
      </c>
      <c r="B28" s="6" t="s">
        <v>224</v>
      </c>
      <c r="C28" s="12">
        <v>760</v>
      </c>
      <c r="D28" s="8" t="s">
        <v>225</v>
      </c>
      <c r="E28" s="8" t="s">
        <v>226</v>
      </c>
      <c r="F28" s="8" t="s">
        <v>227</v>
      </c>
      <c r="G28" s="6" t="s">
        <v>169</v>
      </c>
      <c r="H28" s="6" t="s">
        <v>38</v>
      </c>
      <c r="I28" s="8" t="s">
        <v>208</v>
      </c>
      <c r="J28" s="9">
        <v>1</v>
      </c>
      <c r="K28" s="9">
        <v>141</v>
      </c>
      <c r="L28" s="9">
        <v>2024</v>
      </c>
      <c r="M28" s="8" t="s">
        <v>228</v>
      </c>
      <c r="N28" s="8" t="s">
        <v>55</v>
      </c>
      <c r="O28" s="8" t="s">
        <v>161</v>
      </c>
      <c r="P28" s="6" t="s">
        <v>210</v>
      </c>
      <c r="Q28" s="8" t="s">
        <v>211</v>
      </c>
      <c r="R28" s="10" t="s">
        <v>229</v>
      </c>
      <c r="S28" s="11"/>
      <c r="T28" s="6"/>
      <c r="U28" s="27" t="str">
        <f>HYPERLINK("https://media.infra-m.ru/2116/2116160/cover/2116160.jpg", "Обложка")</f>
        <v>Обложка</v>
      </c>
      <c r="V28" s="27" t="str">
        <f>HYPERLINK("https://znanium.ru/catalog/product/2116160", "Ознакомиться")</f>
        <v>Ознакомиться</v>
      </c>
      <c r="W28" s="8" t="s">
        <v>230</v>
      </c>
      <c r="X28" s="6" t="s">
        <v>47</v>
      </c>
      <c r="Y28" s="6"/>
      <c r="Z28" s="6"/>
      <c r="AA28" s="6" t="s">
        <v>48</v>
      </c>
    </row>
    <row r="29" spans="1:27" s="4" customFormat="1" ht="42" customHeight="1">
      <c r="A29" s="5">
        <v>0</v>
      </c>
      <c r="B29" s="6" t="s">
        <v>231</v>
      </c>
      <c r="C29" s="12">
        <v>830</v>
      </c>
      <c r="D29" s="8" t="s">
        <v>232</v>
      </c>
      <c r="E29" s="8" t="s">
        <v>233</v>
      </c>
      <c r="F29" s="8" t="s">
        <v>234</v>
      </c>
      <c r="G29" s="6" t="s">
        <v>37</v>
      </c>
      <c r="H29" s="6" t="s">
        <v>38</v>
      </c>
      <c r="I29" s="8" t="s">
        <v>39</v>
      </c>
      <c r="J29" s="9">
        <v>1</v>
      </c>
      <c r="K29" s="9">
        <v>170</v>
      </c>
      <c r="L29" s="9">
        <v>2024</v>
      </c>
      <c r="M29" s="8" t="s">
        <v>235</v>
      </c>
      <c r="N29" s="8" t="s">
        <v>67</v>
      </c>
      <c r="O29" s="8" t="s">
        <v>125</v>
      </c>
      <c r="P29" s="6" t="s">
        <v>90</v>
      </c>
      <c r="Q29" s="8" t="s">
        <v>44</v>
      </c>
      <c r="R29" s="10" t="s">
        <v>236</v>
      </c>
      <c r="S29" s="11"/>
      <c r="T29" s="6"/>
      <c r="U29" s="27" t="str">
        <f>HYPERLINK("https://media.infra-m.ru/2004/2004282/cover/2004282.jpg", "Обложка")</f>
        <v>Обложка</v>
      </c>
      <c r="V29" s="27" t="str">
        <f>HYPERLINK("https://znanium.ru/catalog/product/2004282", "Ознакомиться")</f>
        <v>Ознакомиться</v>
      </c>
      <c r="W29" s="8" t="s">
        <v>237</v>
      </c>
      <c r="X29" s="6" t="s">
        <v>60</v>
      </c>
      <c r="Y29" s="6"/>
      <c r="Z29" s="6"/>
      <c r="AA29" s="6" t="s">
        <v>48</v>
      </c>
    </row>
    <row r="30" spans="1:27" s="4" customFormat="1" ht="42" customHeight="1">
      <c r="A30" s="5">
        <v>0</v>
      </c>
      <c r="B30" s="6" t="s">
        <v>238</v>
      </c>
      <c r="C30" s="7">
        <v>1240</v>
      </c>
      <c r="D30" s="8" t="s">
        <v>239</v>
      </c>
      <c r="E30" s="8" t="s">
        <v>240</v>
      </c>
      <c r="F30" s="8" t="s">
        <v>241</v>
      </c>
      <c r="G30" s="6" t="s">
        <v>37</v>
      </c>
      <c r="H30" s="6" t="s">
        <v>38</v>
      </c>
      <c r="I30" s="8" t="s">
        <v>39</v>
      </c>
      <c r="J30" s="9">
        <v>1</v>
      </c>
      <c r="K30" s="9">
        <v>251</v>
      </c>
      <c r="L30" s="9">
        <v>2024</v>
      </c>
      <c r="M30" s="8" t="s">
        <v>242</v>
      </c>
      <c r="N30" s="8" t="s">
        <v>67</v>
      </c>
      <c r="O30" s="8" t="s">
        <v>79</v>
      </c>
      <c r="P30" s="6" t="s">
        <v>43</v>
      </c>
      <c r="Q30" s="8" t="s">
        <v>44</v>
      </c>
      <c r="R30" s="10" t="s">
        <v>243</v>
      </c>
      <c r="S30" s="11"/>
      <c r="T30" s="6"/>
      <c r="U30" s="27" t="str">
        <f>HYPERLINK("https://media.infra-m.ru/1913/1913538/cover/1913538.jpg", "Обложка")</f>
        <v>Обложка</v>
      </c>
      <c r="V30" s="27" t="str">
        <f>HYPERLINK("https://znanium.ru/catalog/product/1913538", "Ознакомиться")</f>
        <v>Ознакомиться</v>
      </c>
      <c r="W30" s="8" t="s">
        <v>93</v>
      </c>
      <c r="X30" s="6" t="s">
        <v>47</v>
      </c>
      <c r="Y30" s="6"/>
      <c r="Z30" s="6"/>
      <c r="AA30" s="6" t="s">
        <v>48</v>
      </c>
    </row>
    <row r="31" spans="1:27" s="4" customFormat="1" ht="51.95" customHeight="1">
      <c r="A31" s="5">
        <v>0</v>
      </c>
      <c r="B31" s="6" t="s">
        <v>244</v>
      </c>
      <c r="C31" s="7">
        <v>1600</v>
      </c>
      <c r="D31" s="8" t="s">
        <v>245</v>
      </c>
      <c r="E31" s="8" t="s">
        <v>246</v>
      </c>
      <c r="F31" s="8" t="s">
        <v>247</v>
      </c>
      <c r="G31" s="6" t="s">
        <v>37</v>
      </c>
      <c r="H31" s="6" t="s">
        <v>38</v>
      </c>
      <c r="I31" s="8" t="s">
        <v>39</v>
      </c>
      <c r="J31" s="9">
        <v>1</v>
      </c>
      <c r="K31" s="9">
        <v>333</v>
      </c>
      <c r="L31" s="9">
        <v>2024</v>
      </c>
      <c r="M31" s="8" t="s">
        <v>248</v>
      </c>
      <c r="N31" s="8" t="s">
        <v>41</v>
      </c>
      <c r="O31" s="8" t="s">
        <v>249</v>
      </c>
      <c r="P31" s="6" t="s">
        <v>90</v>
      </c>
      <c r="Q31" s="8" t="s">
        <v>44</v>
      </c>
      <c r="R31" s="10" t="s">
        <v>250</v>
      </c>
      <c r="S31" s="11" t="s">
        <v>251</v>
      </c>
      <c r="T31" s="6"/>
      <c r="U31" s="27" t="str">
        <f>HYPERLINK("https://media.infra-m.ru/2138/2138112/cover/2138112.jpg", "Обложка")</f>
        <v>Обложка</v>
      </c>
      <c r="V31" s="27" t="str">
        <f>HYPERLINK("https://znanium.ru/catalog/product/2138112", "Ознакомиться")</f>
        <v>Ознакомиться</v>
      </c>
      <c r="W31" s="8" t="s">
        <v>252</v>
      </c>
      <c r="X31" s="6" t="s">
        <v>47</v>
      </c>
      <c r="Y31" s="6"/>
      <c r="Z31" s="6"/>
      <c r="AA31" s="6" t="s">
        <v>129</v>
      </c>
    </row>
    <row r="32" spans="1:27" s="4" customFormat="1" ht="51.95" customHeight="1">
      <c r="A32" s="5">
        <v>0</v>
      </c>
      <c r="B32" s="6" t="s">
        <v>253</v>
      </c>
      <c r="C32" s="7">
        <v>1150</v>
      </c>
      <c r="D32" s="8" t="s">
        <v>254</v>
      </c>
      <c r="E32" s="8" t="s">
        <v>255</v>
      </c>
      <c r="F32" s="8" t="s">
        <v>256</v>
      </c>
      <c r="G32" s="6" t="s">
        <v>37</v>
      </c>
      <c r="H32" s="6" t="s">
        <v>170</v>
      </c>
      <c r="I32" s="8" t="s">
        <v>77</v>
      </c>
      <c r="J32" s="9">
        <v>1</v>
      </c>
      <c r="K32" s="9">
        <v>228</v>
      </c>
      <c r="L32" s="9">
        <v>2024</v>
      </c>
      <c r="M32" s="8" t="s">
        <v>257</v>
      </c>
      <c r="N32" s="8" t="s">
        <v>67</v>
      </c>
      <c r="O32" s="8" t="s">
        <v>68</v>
      </c>
      <c r="P32" s="6" t="s">
        <v>90</v>
      </c>
      <c r="Q32" s="8" t="s">
        <v>69</v>
      </c>
      <c r="R32" s="10" t="s">
        <v>258</v>
      </c>
      <c r="S32" s="11" t="s">
        <v>259</v>
      </c>
      <c r="T32" s="6" t="s">
        <v>110</v>
      </c>
      <c r="U32" s="27" t="str">
        <f>HYPERLINK("https://media.infra-m.ru/1913/1913014/cover/1913014.jpg", "Обложка")</f>
        <v>Обложка</v>
      </c>
      <c r="V32" s="27" t="str">
        <f>HYPERLINK("https://znanium.ru/catalog/product/1012997", "Ознакомиться")</f>
        <v>Ознакомиться</v>
      </c>
      <c r="W32" s="8" t="s">
        <v>260</v>
      </c>
      <c r="X32" s="6" t="s">
        <v>47</v>
      </c>
      <c r="Y32" s="6"/>
      <c r="Z32" s="6"/>
      <c r="AA32" s="6" t="s">
        <v>119</v>
      </c>
    </row>
    <row r="33" spans="1:27" s="4" customFormat="1" ht="51.95" customHeight="1">
      <c r="A33" s="5">
        <v>0</v>
      </c>
      <c r="B33" s="6" t="s">
        <v>261</v>
      </c>
      <c r="C33" s="7">
        <v>1350</v>
      </c>
      <c r="D33" s="8" t="s">
        <v>262</v>
      </c>
      <c r="E33" s="8" t="s">
        <v>263</v>
      </c>
      <c r="F33" s="8" t="s">
        <v>264</v>
      </c>
      <c r="G33" s="6" t="s">
        <v>169</v>
      </c>
      <c r="H33" s="6" t="s">
        <v>170</v>
      </c>
      <c r="I33" s="8" t="s">
        <v>208</v>
      </c>
      <c r="J33" s="13">
        <v>0</v>
      </c>
      <c r="K33" s="9">
        <v>287</v>
      </c>
      <c r="L33" s="9">
        <v>2024</v>
      </c>
      <c r="M33" s="8" t="s">
        <v>265</v>
      </c>
      <c r="N33" s="8" t="s">
        <v>67</v>
      </c>
      <c r="O33" s="8" t="s">
        <v>68</v>
      </c>
      <c r="P33" s="6" t="s">
        <v>210</v>
      </c>
      <c r="Q33" s="8" t="s">
        <v>69</v>
      </c>
      <c r="R33" s="10" t="s">
        <v>266</v>
      </c>
      <c r="S33" s="11"/>
      <c r="T33" s="6"/>
      <c r="U33" s="27" t="str">
        <f>HYPERLINK("https://media.infra-m.ru/2142/2142669/cover/2142669.jpg", "Обложка")</f>
        <v>Обложка</v>
      </c>
      <c r="V33" s="27" t="str">
        <f>HYPERLINK("https://znanium.ru/catalog/product/2142669", "Ознакомиться")</f>
        <v>Ознакомиться</v>
      </c>
      <c r="W33" s="8" t="s">
        <v>267</v>
      </c>
      <c r="X33" s="6" t="s">
        <v>47</v>
      </c>
      <c r="Y33" s="6"/>
      <c r="Z33" s="6"/>
      <c r="AA33" s="6" t="s">
        <v>129</v>
      </c>
    </row>
    <row r="34" spans="1:27" s="4" customFormat="1" ht="51.95" customHeight="1">
      <c r="A34" s="5">
        <v>0</v>
      </c>
      <c r="B34" s="6" t="s">
        <v>268</v>
      </c>
      <c r="C34" s="7">
        <v>2500</v>
      </c>
      <c r="D34" s="8" t="s">
        <v>269</v>
      </c>
      <c r="E34" s="8" t="s">
        <v>270</v>
      </c>
      <c r="F34" s="8" t="s">
        <v>271</v>
      </c>
      <c r="G34" s="6" t="s">
        <v>37</v>
      </c>
      <c r="H34" s="6" t="s">
        <v>38</v>
      </c>
      <c r="I34" s="8" t="s">
        <v>53</v>
      </c>
      <c r="J34" s="9">
        <v>1</v>
      </c>
      <c r="K34" s="9">
        <v>533</v>
      </c>
      <c r="L34" s="9">
        <v>2024</v>
      </c>
      <c r="M34" s="8" t="s">
        <v>272</v>
      </c>
      <c r="N34" s="8" t="s">
        <v>55</v>
      </c>
      <c r="O34" s="8" t="s">
        <v>56</v>
      </c>
      <c r="P34" s="6" t="s">
        <v>90</v>
      </c>
      <c r="Q34" s="8" t="s">
        <v>80</v>
      </c>
      <c r="R34" s="10" t="s">
        <v>273</v>
      </c>
      <c r="S34" s="11"/>
      <c r="T34" s="6"/>
      <c r="U34" s="27" t="str">
        <f>HYPERLINK("https://media.infra-m.ru/2138/2138101/cover/2138101.jpg", "Обложка")</f>
        <v>Обложка</v>
      </c>
      <c r="V34" s="27" t="str">
        <f>HYPERLINK("https://znanium.ru/catalog/product/2138101", "Ознакомиться")</f>
        <v>Ознакомиться</v>
      </c>
      <c r="W34" s="8" t="s">
        <v>274</v>
      </c>
      <c r="X34" s="6" t="s">
        <v>47</v>
      </c>
      <c r="Y34" s="6"/>
      <c r="Z34" s="6"/>
      <c r="AA34" s="6" t="s">
        <v>48</v>
      </c>
    </row>
    <row r="35" spans="1:27" s="4" customFormat="1" ht="42" customHeight="1">
      <c r="A35" s="5">
        <v>0</v>
      </c>
      <c r="B35" s="6" t="s">
        <v>275</v>
      </c>
      <c r="C35" s="7">
        <v>1100</v>
      </c>
      <c r="D35" s="8" t="s">
        <v>276</v>
      </c>
      <c r="E35" s="8" t="s">
        <v>277</v>
      </c>
      <c r="F35" s="8" t="s">
        <v>278</v>
      </c>
      <c r="G35" s="6" t="s">
        <v>37</v>
      </c>
      <c r="H35" s="6" t="s">
        <v>38</v>
      </c>
      <c r="I35" s="8" t="s">
        <v>77</v>
      </c>
      <c r="J35" s="9">
        <v>1</v>
      </c>
      <c r="K35" s="9">
        <v>220</v>
      </c>
      <c r="L35" s="9">
        <v>2024</v>
      </c>
      <c r="M35" s="8" t="s">
        <v>279</v>
      </c>
      <c r="N35" s="8" t="s">
        <v>67</v>
      </c>
      <c r="O35" s="8" t="s">
        <v>125</v>
      </c>
      <c r="P35" s="6" t="s">
        <v>90</v>
      </c>
      <c r="Q35" s="8" t="s">
        <v>80</v>
      </c>
      <c r="R35" s="10" t="s">
        <v>280</v>
      </c>
      <c r="S35" s="11"/>
      <c r="T35" s="6"/>
      <c r="U35" s="27" t="str">
        <f>HYPERLINK("https://media.infra-m.ru/1907/1907109/cover/1907109.jpg", "Обложка")</f>
        <v>Обложка</v>
      </c>
      <c r="V35" s="27" t="str">
        <f>HYPERLINK("https://znanium.ru/catalog/product/1907109", "Ознакомиться")</f>
        <v>Ознакомиться</v>
      </c>
      <c r="W35" s="8" t="s">
        <v>281</v>
      </c>
      <c r="X35" s="6" t="s">
        <v>47</v>
      </c>
      <c r="Y35" s="6"/>
      <c r="Z35" s="6"/>
      <c r="AA35" s="6" t="s">
        <v>48</v>
      </c>
    </row>
    <row r="36" spans="1:27" s="4" customFormat="1" ht="42" customHeight="1">
      <c r="A36" s="5">
        <v>0</v>
      </c>
      <c r="B36" s="6" t="s">
        <v>282</v>
      </c>
      <c r="C36" s="7">
        <v>1930</v>
      </c>
      <c r="D36" s="8" t="s">
        <v>283</v>
      </c>
      <c r="E36" s="8" t="s">
        <v>284</v>
      </c>
      <c r="F36" s="8" t="s">
        <v>285</v>
      </c>
      <c r="G36" s="6" t="s">
        <v>37</v>
      </c>
      <c r="H36" s="6" t="s">
        <v>38</v>
      </c>
      <c r="I36" s="8" t="s">
        <v>39</v>
      </c>
      <c r="J36" s="9">
        <v>1</v>
      </c>
      <c r="K36" s="9">
        <v>410</v>
      </c>
      <c r="L36" s="9">
        <v>2024</v>
      </c>
      <c r="M36" s="8" t="s">
        <v>286</v>
      </c>
      <c r="N36" s="8" t="s">
        <v>41</v>
      </c>
      <c r="O36" s="8" t="s">
        <v>249</v>
      </c>
      <c r="P36" s="6" t="s">
        <v>90</v>
      </c>
      <c r="Q36" s="8" t="s">
        <v>44</v>
      </c>
      <c r="R36" s="10" t="s">
        <v>287</v>
      </c>
      <c r="S36" s="11"/>
      <c r="T36" s="6"/>
      <c r="U36" s="27" t="str">
        <f>HYPERLINK("https://media.infra-m.ru/2147/2147816/cover/2147816.jpg", "Обложка")</f>
        <v>Обложка</v>
      </c>
      <c r="V36" s="27" t="str">
        <f>HYPERLINK("https://znanium.ru/catalog/product/2147816", "Ознакомиться")</f>
        <v>Ознакомиться</v>
      </c>
      <c r="W36" s="8" t="s">
        <v>146</v>
      </c>
      <c r="X36" s="6" t="s">
        <v>47</v>
      </c>
      <c r="Y36" s="6"/>
      <c r="Z36" s="6" t="s">
        <v>128</v>
      </c>
      <c r="AA36" s="6" t="s">
        <v>48</v>
      </c>
    </row>
    <row r="37" spans="1:27" s="4" customFormat="1" ht="51.95" customHeight="1">
      <c r="A37" s="5">
        <v>0</v>
      </c>
      <c r="B37" s="6" t="s">
        <v>288</v>
      </c>
      <c r="C37" s="12">
        <v>680</v>
      </c>
      <c r="D37" s="8" t="s">
        <v>289</v>
      </c>
      <c r="E37" s="8" t="s">
        <v>290</v>
      </c>
      <c r="F37" s="8" t="s">
        <v>291</v>
      </c>
      <c r="G37" s="6" t="s">
        <v>169</v>
      </c>
      <c r="H37" s="6" t="s">
        <v>38</v>
      </c>
      <c r="I37" s="8" t="s">
        <v>208</v>
      </c>
      <c r="J37" s="9">
        <v>1</v>
      </c>
      <c r="K37" s="9">
        <v>137</v>
      </c>
      <c r="L37" s="9">
        <v>2024</v>
      </c>
      <c r="M37" s="8" t="s">
        <v>292</v>
      </c>
      <c r="N37" s="8" t="s">
        <v>55</v>
      </c>
      <c r="O37" s="8" t="s">
        <v>56</v>
      </c>
      <c r="P37" s="6" t="s">
        <v>293</v>
      </c>
      <c r="Q37" s="8" t="s">
        <v>211</v>
      </c>
      <c r="R37" s="10" t="s">
        <v>294</v>
      </c>
      <c r="S37" s="11"/>
      <c r="T37" s="6"/>
      <c r="U37" s="27" t="str">
        <f>HYPERLINK("https://media.infra-m.ru/1911/1911446/cover/1911446.jpg", "Обложка")</f>
        <v>Обложка</v>
      </c>
      <c r="V37" s="27" t="str">
        <f>HYPERLINK("https://znanium.ru/catalog/product/1911446", "Ознакомиться")</f>
        <v>Ознакомиться</v>
      </c>
      <c r="W37" s="8"/>
      <c r="X37" s="6" t="s">
        <v>47</v>
      </c>
      <c r="Y37" s="6"/>
      <c r="Z37" s="6"/>
      <c r="AA37" s="6" t="s">
        <v>48</v>
      </c>
    </row>
    <row r="38" spans="1:27" s="4" customFormat="1" ht="42" customHeight="1">
      <c r="A38" s="5">
        <v>0</v>
      </c>
      <c r="B38" s="6" t="s">
        <v>295</v>
      </c>
      <c r="C38" s="7">
        <v>2020</v>
      </c>
      <c r="D38" s="8" t="s">
        <v>296</v>
      </c>
      <c r="E38" s="8" t="s">
        <v>297</v>
      </c>
      <c r="F38" s="8" t="s">
        <v>298</v>
      </c>
      <c r="G38" s="6" t="s">
        <v>37</v>
      </c>
      <c r="H38" s="6" t="s">
        <v>38</v>
      </c>
      <c r="I38" s="8" t="s">
        <v>77</v>
      </c>
      <c r="J38" s="9">
        <v>1</v>
      </c>
      <c r="K38" s="9">
        <v>424</v>
      </c>
      <c r="L38" s="9">
        <v>2024</v>
      </c>
      <c r="M38" s="8" t="s">
        <v>299</v>
      </c>
      <c r="N38" s="8" t="s">
        <v>67</v>
      </c>
      <c r="O38" s="8" t="s">
        <v>125</v>
      </c>
      <c r="P38" s="6" t="s">
        <v>43</v>
      </c>
      <c r="Q38" s="8" t="s">
        <v>80</v>
      </c>
      <c r="R38" s="10" t="s">
        <v>280</v>
      </c>
      <c r="S38" s="11"/>
      <c r="T38" s="6"/>
      <c r="U38" s="27" t="str">
        <f>HYPERLINK("https://media.infra-m.ru/1225/1225049/cover/1225049.jpg", "Обложка")</f>
        <v>Обложка</v>
      </c>
      <c r="V38" s="27" t="str">
        <f>HYPERLINK("https://znanium.ru/catalog/product/1225049", "Ознакомиться")</f>
        <v>Ознакомиться</v>
      </c>
      <c r="W38" s="8" t="s">
        <v>300</v>
      </c>
      <c r="X38" s="6" t="s">
        <v>47</v>
      </c>
      <c r="Y38" s="6"/>
      <c r="Z38" s="6"/>
      <c r="AA38" s="6" t="s">
        <v>48</v>
      </c>
    </row>
    <row r="39" spans="1:27" s="4" customFormat="1" ht="51.95" customHeight="1">
      <c r="A39" s="5">
        <v>0</v>
      </c>
      <c r="B39" s="6" t="s">
        <v>301</v>
      </c>
      <c r="C39" s="12">
        <v>713</v>
      </c>
      <c r="D39" s="8" t="s">
        <v>302</v>
      </c>
      <c r="E39" s="8" t="s">
        <v>303</v>
      </c>
      <c r="F39" s="8" t="s">
        <v>304</v>
      </c>
      <c r="G39" s="6" t="s">
        <v>169</v>
      </c>
      <c r="H39" s="6" t="s">
        <v>170</v>
      </c>
      <c r="I39" s="8" t="s">
        <v>77</v>
      </c>
      <c r="J39" s="9">
        <v>1</v>
      </c>
      <c r="K39" s="9">
        <v>220</v>
      </c>
      <c r="L39" s="9">
        <v>2024</v>
      </c>
      <c r="M39" s="8" t="s">
        <v>305</v>
      </c>
      <c r="N39" s="8" t="s">
        <v>67</v>
      </c>
      <c r="O39" s="8" t="s">
        <v>68</v>
      </c>
      <c r="P39" s="6" t="s">
        <v>90</v>
      </c>
      <c r="Q39" s="8" t="s">
        <v>69</v>
      </c>
      <c r="R39" s="10" t="s">
        <v>153</v>
      </c>
      <c r="S39" s="11"/>
      <c r="T39" s="6"/>
      <c r="U39" s="27" t="str">
        <f>HYPERLINK("https://media.infra-m.ru/2136/2136857/cover/2136857.jpg", "Обложка")</f>
        <v>Обложка</v>
      </c>
      <c r="V39" s="27" t="str">
        <f>HYPERLINK("https://znanium.ru/catalog/product/2136857", "Ознакомиться")</f>
        <v>Ознакомиться</v>
      </c>
      <c r="W39" s="8" t="s">
        <v>306</v>
      </c>
      <c r="X39" s="6" t="s">
        <v>47</v>
      </c>
      <c r="Y39" s="6"/>
      <c r="Z39" s="6"/>
      <c r="AA39" s="6" t="s">
        <v>223</v>
      </c>
    </row>
    <row r="40" spans="1:27" s="4" customFormat="1" ht="51.95" customHeight="1">
      <c r="A40" s="5">
        <v>0</v>
      </c>
      <c r="B40" s="6" t="s">
        <v>307</v>
      </c>
      <c r="C40" s="7">
        <v>1800</v>
      </c>
      <c r="D40" s="8" t="s">
        <v>308</v>
      </c>
      <c r="E40" s="8" t="s">
        <v>309</v>
      </c>
      <c r="F40" s="8" t="s">
        <v>310</v>
      </c>
      <c r="G40" s="6" t="s">
        <v>37</v>
      </c>
      <c r="H40" s="6" t="s">
        <v>38</v>
      </c>
      <c r="I40" s="8" t="s">
        <v>77</v>
      </c>
      <c r="J40" s="9">
        <v>1</v>
      </c>
      <c r="K40" s="9">
        <v>383</v>
      </c>
      <c r="L40" s="9">
        <v>2024</v>
      </c>
      <c r="M40" s="8" t="s">
        <v>311</v>
      </c>
      <c r="N40" s="8" t="s">
        <v>99</v>
      </c>
      <c r="O40" s="8" t="s">
        <v>108</v>
      </c>
      <c r="P40" s="6" t="s">
        <v>90</v>
      </c>
      <c r="Q40" s="8" t="s">
        <v>69</v>
      </c>
      <c r="R40" s="10" t="s">
        <v>312</v>
      </c>
      <c r="S40" s="11" t="s">
        <v>313</v>
      </c>
      <c r="T40" s="6"/>
      <c r="U40" s="27" t="str">
        <f>HYPERLINK("https://media.infra-m.ru/2072/2072457/cover/2072457.jpg", "Обложка")</f>
        <v>Обложка</v>
      </c>
      <c r="V40" s="27" t="str">
        <f>HYPERLINK("https://znanium.ru/catalog/product/2072457", "Ознакомиться")</f>
        <v>Ознакомиться</v>
      </c>
      <c r="W40" s="8" t="s">
        <v>314</v>
      </c>
      <c r="X40" s="6" t="s">
        <v>47</v>
      </c>
      <c r="Y40" s="6"/>
      <c r="Z40" s="6"/>
      <c r="AA40" s="6" t="s">
        <v>119</v>
      </c>
    </row>
    <row r="41" spans="1:27" s="4" customFormat="1" ht="51.95" customHeight="1">
      <c r="A41" s="5">
        <v>0</v>
      </c>
      <c r="B41" s="6" t="s">
        <v>315</v>
      </c>
      <c r="C41" s="7">
        <v>1000</v>
      </c>
      <c r="D41" s="8" t="s">
        <v>316</v>
      </c>
      <c r="E41" s="8" t="s">
        <v>317</v>
      </c>
      <c r="F41" s="8" t="s">
        <v>318</v>
      </c>
      <c r="G41" s="6" t="s">
        <v>169</v>
      </c>
      <c r="H41" s="6" t="s">
        <v>38</v>
      </c>
      <c r="I41" s="8" t="s">
        <v>208</v>
      </c>
      <c r="J41" s="9">
        <v>1</v>
      </c>
      <c r="K41" s="9">
        <v>199</v>
      </c>
      <c r="L41" s="9">
        <v>2024</v>
      </c>
      <c r="M41" s="8" t="s">
        <v>319</v>
      </c>
      <c r="N41" s="8" t="s">
        <v>67</v>
      </c>
      <c r="O41" s="8" t="s">
        <v>68</v>
      </c>
      <c r="P41" s="6" t="s">
        <v>210</v>
      </c>
      <c r="Q41" s="8" t="s">
        <v>211</v>
      </c>
      <c r="R41" s="10" t="s">
        <v>320</v>
      </c>
      <c r="S41" s="11"/>
      <c r="T41" s="6"/>
      <c r="U41" s="27" t="str">
        <f>HYPERLINK("https://media.infra-m.ru/2122/2122908/cover/2122908.jpg", "Обложка")</f>
        <v>Обложка</v>
      </c>
      <c r="V41" s="27" t="str">
        <f>HYPERLINK("https://znanium.ru/catalog/product/2122908", "Ознакомиться")</f>
        <v>Ознакомиться</v>
      </c>
      <c r="W41" s="8" t="s">
        <v>321</v>
      </c>
      <c r="X41" s="6" t="s">
        <v>60</v>
      </c>
      <c r="Y41" s="6"/>
      <c r="Z41" s="6"/>
      <c r="AA41" s="6" t="s">
        <v>48</v>
      </c>
    </row>
    <row r="42" spans="1:27" s="4" customFormat="1" ht="51.95" customHeight="1">
      <c r="A42" s="5">
        <v>0</v>
      </c>
      <c r="B42" s="6" t="s">
        <v>322</v>
      </c>
      <c r="C42" s="12">
        <v>990</v>
      </c>
      <c r="D42" s="8" t="s">
        <v>323</v>
      </c>
      <c r="E42" s="8" t="s">
        <v>324</v>
      </c>
      <c r="F42" s="8" t="s">
        <v>325</v>
      </c>
      <c r="G42" s="6" t="s">
        <v>37</v>
      </c>
      <c r="H42" s="6" t="s">
        <v>38</v>
      </c>
      <c r="I42" s="8" t="s">
        <v>208</v>
      </c>
      <c r="J42" s="9">
        <v>1</v>
      </c>
      <c r="K42" s="9">
        <v>199</v>
      </c>
      <c r="L42" s="9">
        <v>2024</v>
      </c>
      <c r="M42" s="8" t="s">
        <v>326</v>
      </c>
      <c r="N42" s="8" t="s">
        <v>55</v>
      </c>
      <c r="O42" s="8" t="s">
        <v>56</v>
      </c>
      <c r="P42" s="6" t="s">
        <v>210</v>
      </c>
      <c r="Q42" s="8" t="s">
        <v>211</v>
      </c>
      <c r="R42" s="10" t="s">
        <v>327</v>
      </c>
      <c r="S42" s="11"/>
      <c r="T42" s="6"/>
      <c r="U42" s="27" t="str">
        <f>HYPERLINK("https://media.infra-m.ru/2100/2100004/cover/2100004.jpg", "Обложка")</f>
        <v>Обложка</v>
      </c>
      <c r="V42" s="27" t="str">
        <f>HYPERLINK("https://znanium.ru/catalog/product/2100004", "Ознакомиться")</f>
        <v>Ознакомиться</v>
      </c>
      <c r="W42" s="8" t="s">
        <v>328</v>
      </c>
      <c r="X42" s="6" t="s">
        <v>47</v>
      </c>
      <c r="Y42" s="6"/>
      <c r="Z42" s="6"/>
      <c r="AA42" s="6" t="s">
        <v>48</v>
      </c>
    </row>
    <row r="43" spans="1:27" s="4" customFormat="1" ht="42" customHeight="1">
      <c r="A43" s="5">
        <v>0</v>
      </c>
      <c r="B43" s="6" t="s">
        <v>329</v>
      </c>
      <c r="C43" s="12">
        <v>940</v>
      </c>
      <c r="D43" s="8" t="s">
        <v>330</v>
      </c>
      <c r="E43" s="8" t="s">
        <v>331</v>
      </c>
      <c r="F43" s="8" t="s">
        <v>332</v>
      </c>
      <c r="G43" s="6" t="s">
        <v>106</v>
      </c>
      <c r="H43" s="6" t="s">
        <v>38</v>
      </c>
      <c r="I43" s="8" t="s">
        <v>333</v>
      </c>
      <c r="J43" s="9">
        <v>1</v>
      </c>
      <c r="K43" s="9">
        <v>188</v>
      </c>
      <c r="L43" s="9">
        <v>2024</v>
      </c>
      <c r="M43" s="8" t="s">
        <v>334</v>
      </c>
      <c r="N43" s="8" t="s">
        <v>335</v>
      </c>
      <c r="O43" s="8" t="s">
        <v>336</v>
      </c>
      <c r="P43" s="6" t="s">
        <v>90</v>
      </c>
      <c r="Q43" s="8" t="s">
        <v>69</v>
      </c>
      <c r="R43" s="10" t="s">
        <v>337</v>
      </c>
      <c r="S43" s="11"/>
      <c r="T43" s="6"/>
      <c r="U43" s="27" t="str">
        <f>HYPERLINK("https://media.infra-m.ru/1854/1854987/cover/1854987.jpg", "Обложка")</f>
        <v>Обложка</v>
      </c>
      <c r="V43" s="27" t="str">
        <f>HYPERLINK("https://znanium.ru/catalog/product/1913847", "Ознакомиться")</f>
        <v>Ознакомиться</v>
      </c>
      <c r="W43" s="8" t="s">
        <v>338</v>
      </c>
      <c r="X43" s="6" t="s">
        <v>47</v>
      </c>
      <c r="Y43" s="6"/>
      <c r="Z43" s="6"/>
      <c r="AA43" s="6" t="s">
        <v>129</v>
      </c>
    </row>
    <row r="44" spans="1:27" s="4" customFormat="1" ht="51.95" customHeight="1">
      <c r="A44" s="5">
        <v>0</v>
      </c>
      <c r="B44" s="6" t="s">
        <v>339</v>
      </c>
      <c r="C44" s="12">
        <v>990</v>
      </c>
      <c r="D44" s="8" t="s">
        <v>340</v>
      </c>
      <c r="E44" s="8" t="s">
        <v>341</v>
      </c>
      <c r="F44" s="8" t="s">
        <v>342</v>
      </c>
      <c r="G44" s="6" t="s">
        <v>37</v>
      </c>
      <c r="H44" s="6" t="s">
        <v>38</v>
      </c>
      <c r="I44" s="8" t="s">
        <v>208</v>
      </c>
      <c r="J44" s="9">
        <v>1</v>
      </c>
      <c r="K44" s="9">
        <v>198</v>
      </c>
      <c r="L44" s="9">
        <v>2024</v>
      </c>
      <c r="M44" s="8" t="s">
        <v>343</v>
      </c>
      <c r="N44" s="8" t="s">
        <v>67</v>
      </c>
      <c r="O44" s="8" t="s">
        <v>79</v>
      </c>
      <c r="P44" s="6" t="s">
        <v>210</v>
      </c>
      <c r="Q44" s="8" t="s">
        <v>211</v>
      </c>
      <c r="R44" s="10" t="s">
        <v>344</v>
      </c>
      <c r="S44" s="11"/>
      <c r="T44" s="6"/>
      <c r="U44" s="27" t="str">
        <f>HYPERLINK("https://media.infra-m.ru/2124/2124803/cover/2124803.jpg", "Обложка")</f>
        <v>Обложка</v>
      </c>
      <c r="V44" s="27" t="str">
        <f>HYPERLINK("https://znanium.ru/catalog/product/2124803", "Ознакомиться")</f>
        <v>Ознакомиться</v>
      </c>
      <c r="W44" s="8" t="s">
        <v>345</v>
      </c>
      <c r="X44" s="6" t="s">
        <v>47</v>
      </c>
      <c r="Y44" s="6"/>
      <c r="Z44" s="6"/>
      <c r="AA44" s="6" t="s">
        <v>48</v>
      </c>
    </row>
    <row r="45" spans="1:27" s="4" customFormat="1" ht="42" customHeight="1">
      <c r="A45" s="5">
        <v>0</v>
      </c>
      <c r="B45" s="6" t="s">
        <v>346</v>
      </c>
      <c r="C45" s="7">
        <v>1690</v>
      </c>
      <c r="D45" s="8" t="s">
        <v>347</v>
      </c>
      <c r="E45" s="8" t="s">
        <v>348</v>
      </c>
      <c r="F45" s="8" t="s">
        <v>349</v>
      </c>
      <c r="G45" s="6" t="s">
        <v>37</v>
      </c>
      <c r="H45" s="6" t="s">
        <v>38</v>
      </c>
      <c r="I45" s="8" t="s">
        <v>39</v>
      </c>
      <c r="J45" s="9">
        <v>1</v>
      </c>
      <c r="K45" s="9">
        <v>343</v>
      </c>
      <c r="L45" s="9">
        <v>2024</v>
      </c>
      <c r="M45" s="8" t="s">
        <v>350</v>
      </c>
      <c r="N45" s="8" t="s">
        <v>67</v>
      </c>
      <c r="O45" s="8" t="s">
        <v>68</v>
      </c>
      <c r="P45" s="6" t="s">
        <v>90</v>
      </c>
      <c r="Q45" s="8" t="s">
        <v>44</v>
      </c>
      <c r="R45" s="10" t="s">
        <v>351</v>
      </c>
      <c r="S45" s="11"/>
      <c r="T45" s="6"/>
      <c r="U45" s="27" t="str">
        <f>HYPERLINK("https://media.infra-m.ru/1865/1865712/cover/1865712.jpg", "Обложка")</f>
        <v>Обложка</v>
      </c>
      <c r="V45" s="27" t="str">
        <f>HYPERLINK("https://znanium.ru/catalog/product/1865712", "Ознакомиться")</f>
        <v>Ознакомиться</v>
      </c>
      <c r="W45" s="8" t="s">
        <v>352</v>
      </c>
      <c r="X45" s="6" t="s">
        <v>47</v>
      </c>
      <c r="Y45" s="6"/>
      <c r="Z45" s="6"/>
      <c r="AA45" s="6" t="s">
        <v>48</v>
      </c>
    </row>
    <row r="46" spans="1:27" s="4" customFormat="1" ht="51.95" customHeight="1">
      <c r="A46" s="5">
        <v>0</v>
      </c>
      <c r="B46" s="6" t="s">
        <v>353</v>
      </c>
      <c r="C46" s="7">
        <v>1900</v>
      </c>
      <c r="D46" s="8" t="s">
        <v>354</v>
      </c>
      <c r="E46" s="8" t="s">
        <v>355</v>
      </c>
      <c r="F46" s="8" t="s">
        <v>356</v>
      </c>
      <c r="G46" s="6" t="s">
        <v>37</v>
      </c>
      <c r="H46" s="6" t="s">
        <v>38</v>
      </c>
      <c r="I46" s="8" t="s">
        <v>208</v>
      </c>
      <c r="J46" s="9">
        <v>1</v>
      </c>
      <c r="K46" s="9">
        <v>362</v>
      </c>
      <c r="L46" s="9">
        <v>2024</v>
      </c>
      <c r="M46" s="8" t="s">
        <v>357</v>
      </c>
      <c r="N46" s="8" t="s">
        <v>41</v>
      </c>
      <c r="O46" s="8" t="s">
        <v>358</v>
      </c>
      <c r="P46" s="6" t="s">
        <v>210</v>
      </c>
      <c r="Q46" s="8" t="s">
        <v>211</v>
      </c>
      <c r="R46" s="10" t="s">
        <v>359</v>
      </c>
      <c r="S46" s="11"/>
      <c r="T46" s="6"/>
      <c r="U46" s="27" t="str">
        <f>HYPERLINK("https://media.infra-m.ru/2137/2137625/cover/2137625.jpg", "Обложка")</f>
        <v>Обложка</v>
      </c>
      <c r="V46" s="27" t="str">
        <f>HYPERLINK("https://znanium.ru/catalog/product/2137625", "Ознакомиться")</f>
        <v>Ознакомиться</v>
      </c>
      <c r="W46" s="8" t="s">
        <v>360</v>
      </c>
      <c r="X46" s="6" t="s">
        <v>60</v>
      </c>
      <c r="Y46" s="6"/>
      <c r="Z46" s="6"/>
      <c r="AA46" s="6" t="s">
        <v>48</v>
      </c>
    </row>
    <row r="47" spans="1:27" s="4" customFormat="1" ht="51.95" customHeight="1">
      <c r="A47" s="5">
        <v>0</v>
      </c>
      <c r="B47" s="6" t="s">
        <v>361</v>
      </c>
      <c r="C47" s="7">
        <v>1130</v>
      </c>
      <c r="D47" s="8" t="s">
        <v>362</v>
      </c>
      <c r="E47" s="8" t="s">
        <v>363</v>
      </c>
      <c r="F47" s="8" t="s">
        <v>364</v>
      </c>
      <c r="G47" s="6" t="s">
        <v>37</v>
      </c>
      <c r="H47" s="6" t="s">
        <v>151</v>
      </c>
      <c r="I47" s="8"/>
      <c r="J47" s="9">
        <v>1</v>
      </c>
      <c r="K47" s="9">
        <v>240</v>
      </c>
      <c r="L47" s="9">
        <v>2024</v>
      </c>
      <c r="M47" s="8" t="s">
        <v>365</v>
      </c>
      <c r="N47" s="8" t="s">
        <v>67</v>
      </c>
      <c r="O47" s="8" t="s">
        <v>68</v>
      </c>
      <c r="P47" s="6" t="s">
        <v>210</v>
      </c>
      <c r="Q47" s="8" t="s">
        <v>211</v>
      </c>
      <c r="R47" s="10" t="s">
        <v>366</v>
      </c>
      <c r="S47" s="11"/>
      <c r="T47" s="6"/>
      <c r="U47" s="27" t="str">
        <f>HYPERLINK("https://media.infra-m.ru/2144/2144779/cover/2144779.jpg", "Обложка")</f>
        <v>Обложка</v>
      </c>
      <c r="V47" s="27" t="str">
        <f>HYPERLINK("https://znanium.ru/catalog/product/2144779", "Ознакомиться")</f>
        <v>Ознакомиться</v>
      </c>
      <c r="W47" s="8" t="s">
        <v>367</v>
      </c>
      <c r="X47" s="6" t="s">
        <v>60</v>
      </c>
      <c r="Y47" s="6"/>
      <c r="Z47" s="6"/>
      <c r="AA47" s="6" t="s">
        <v>48</v>
      </c>
    </row>
    <row r="48" spans="1:27" s="4" customFormat="1" ht="51.95" customHeight="1">
      <c r="A48" s="5">
        <v>0</v>
      </c>
      <c r="B48" s="6" t="s">
        <v>368</v>
      </c>
      <c r="C48" s="7">
        <v>1060</v>
      </c>
      <c r="D48" s="8" t="s">
        <v>369</v>
      </c>
      <c r="E48" s="8" t="s">
        <v>370</v>
      </c>
      <c r="F48" s="8" t="s">
        <v>371</v>
      </c>
      <c r="G48" s="6" t="s">
        <v>37</v>
      </c>
      <c r="H48" s="6" t="s">
        <v>38</v>
      </c>
      <c r="I48" s="8" t="s">
        <v>77</v>
      </c>
      <c r="J48" s="9">
        <v>1</v>
      </c>
      <c r="K48" s="9">
        <v>211</v>
      </c>
      <c r="L48" s="9">
        <v>2024</v>
      </c>
      <c r="M48" s="8" t="s">
        <v>372</v>
      </c>
      <c r="N48" s="8" t="s">
        <v>67</v>
      </c>
      <c r="O48" s="8" t="s">
        <v>79</v>
      </c>
      <c r="P48" s="6" t="s">
        <v>90</v>
      </c>
      <c r="Q48" s="8" t="s">
        <v>80</v>
      </c>
      <c r="R48" s="10" t="s">
        <v>373</v>
      </c>
      <c r="S48" s="11" t="s">
        <v>374</v>
      </c>
      <c r="T48" s="6"/>
      <c r="U48" s="27" t="str">
        <f>HYPERLINK("https://media.infra-m.ru/1899/1899100/cover/1899100.jpg", "Обложка")</f>
        <v>Обложка</v>
      </c>
      <c r="V48" s="27" t="str">
        <f>HYPERLINK("https://znanium.ru/catalog/product/1899100", "Ознакомиться")</f>
        <v>Ознакомиться</v>
      </c>
      <c r="W48" s="8" t="s">
        <v>93</v>
      </c>
      <c r="X48" s="6" t="s">
        <v>47</v>
      </c>
      <c r="Y48" s="6"/>
      <c r="Z48" s="6"/>
      <c r="AA48" s="6" t="s">
        <v>48</v>
      </c>
    </row>
    <row r="49" spans="1:5" s="14" customFormat="1" ht="21.95" customHeight="1"/>
    <row r="50" spans="1:5" ht="15.95" customHeight="1">
      <c r="A50" s="24" t="s">
        <v>23</v>
      </c>
      <c r="B50" s="24"/>
    </row>
    <row r="51" spans="1:5" s="15" customFormat="1" ht="12.95" customHeight="1">
      <c r="A51" s="25" t="s">
        <v>375</v>
      </c>
      <c r="B51" s="25"/>
      <c r="C51" s="25" t="s">
        <v>376</v>
      </c>
      <c r="D51" s="25"/>
      <c r="E51" s="25"/>
    </row>
    <row r="52" spans="1:5" s="15" customFormat="1" ht="12.95" customHeight="1">
      <c r="A52" s="25" t="s">
        <v>236</v>
      </c>
      <c r="B52" s="25"/>
      <c r="C52" s="25" t="s">
        <v>377</v>
      </c>
      <c r="D52" s="25"/>
      <c r="E52" s="25"/>
    </row>
    <row r="53" spans="1:5" s="15" customFormat="1" ht="12.95" customHeight="1">
      <c r="A53" s="25" t="s">
        <v>378</v>
      </c>
      <c r="B53" s="25"/>
      <c r="C53" s="25" t="s">
        <v>379</v>
      </c>
      <c r="D53" s="25"/>
      <c r="E53" s="25"/>
    </row>
    <row r="54" spans="1:5" s="15" customFormat="1" ht="12.95" customHeight="1">
      <c r="A54" s="25" t="s">
        <v>380</v>
      </c>
      <c r="B54" s="25"/>
      <c r="C54" s="25" t="s">
        <v>381</v>
      </c>
      <c r="D54" s="25"/>
      <c r="E54" s="25"/>
    </row>
    <row r="55" spans="1:5" s="15" customFormat="1" ht="12.95" customHeight="1">
      <c r="A55" s="25" t="s">
        <v>382</v>
      </c>
      <c r="B55" s="25"/>
      <c r="C55" s="25" t="s">
        <v>383</v>
      </c>
      <c r="D55" s="25"/>
      <c r="E55" s="25"/>
    </row>
    <row r="56" spans="1:5" s="15" customFormat="1" ht="12.95" customHeight="1">
      <c r="A56" s="25" t="s">
        <v>384</v>
      </c>
      <c r="B56" s="25"/>
      <c r="C56" s="25" t="s">
        <v>385</v>
      </c>
      <c r="D56" s="25"/>
      <c r="E56" s="25"/>
    </row>
    <row r="57" spans="1:5" s="15" customFormat="1" ht="12.95" customHeight="1">
      <c r="A57" s="25" t="s">
        <v>386</v>
      </c>
      <c r="B57" s="25"/>
      <c r="C57" s="25" t="s">
        <v>387</v>
      </c>
      <c r="D57" s="25"/>
      <c r="E57" s="25"/>
    </row>
    <row r="58" spans="1:5" s="15" customFormat="1" ht="12.95" customHeight="1">
      <c r="A58" s="25" t="s">
        <v>388</v>
      </c>
      <c r="B58" s="25"/>
      <c r="C58" s="25" t="s">
        <v>389</v>
      </c>
      <c r="D58" s="25"/>
      <c r="E58" s="25"/>
    </row>
    <row r="59" spans="1:5" s="15" customFormat="1" ht="12.95" customHeight="1">
      <c r="A59" s="25" t="s">
        <v>390</v>
      </c>
      <c r="B59" s="25"/>
      <c r="C59" s="25" t="s">
        <v>391</v>
      </c>
      <c r="D59" s="25"/>
      <c r="E59" s="25"/>
    </row>
    <row r="60" spans="1:5" s="15" customFormat="1" ht="12.95" customHeight="1">
      <c r="A60" s="25" t="s">
        <v>392</v>
      </c>
      <c r="B60" s="25"/>
      <c r="C60" s="25" t="s">
        <v>393</v>
      </c>
      <c r="D60" s="25"/>
      <c r="E60" s="25"/>
    </row>
    <row r="61" spans="1:5" s="15" customFormat="1" ht="12.95" customHeight="1">
      <c r="A61" s="25" t="s">
        <v>394</v>
      </c>
      <c r="B61" s="25"/>
      <c r="C61" s="25" t="s">
        <v>395</v>
      </c>
      <c r="D61" s="25"/>
      <c r="E61" s="25"/>
    </row>
    <row r="62" spans="1:5" s="15" customFormat="1" ht="12.95" customHeight="1">
      <c r="A62" s="25" t="s">
        <v>396</v>
      </c>
      <c r="B62" s="25"/>
      <c r="C62" s="25" t="s">
        <v>397</v>
      </c>
      <c r="D62" s="25"/>
      <c r="E62" s="25"/>
    </row>
    <row r="63" spans="1:5" s="15" customFormat="1" ht="12.95" customHeight="1">
      <c r="A63" s="25" t="s">
        <v>398</v>
      </c>
      <c r="B63" s="25"/>
      <c r="C63" s="25" t="s">
        <v>399</v>
      </c>
      <c r="D63" s="25"/>
      <c r="E63" s="25"/>
    </row>
    <row r="64" spans="1:5" s="15" customFormat="1" ht="12.95" customHeight="1">
      <c r="A64" s="25" t="s">
        <v>202</v>
      </c>
      <c r="B64" s="25"/>
      <c r="C64" s="25" t="s">
        <v>400</v>
      </c>
      <c r="D64" s="25"/>
      <c r="E64" s="25"/>
    </row>
    <row r="65" spans="1:5" s="15" customFormat="1" ht="12.95" customHeight="1">
      <c r="A65" s="25" t="s">
        <v>401</v>
      </c>
      <c r="B65" s="25"/>
      <c r="C65" s="25" t="s">
        <v>402</v>
      </c>
      <c r="D65" s="25"/>
      <c r="E65" s="25"/>
    </row>
    <row r="66" spans="1:5" s="15" customFormat="1" ht="12.95" customHeight="1">
      <c r="A66" s="25" t="s">
        <v>403</v>
      </c>
      <c r="B66" s="25"/>
      <c r="C66" s="25" t="s">
        <v>402</v>
      </c>
      <c r="D66" s="25"/>
      <c r="E66" s="25"/>
    </row>
    <row r="67" spans="1:5" s="15" customFormat="1" ht="12.95" customHeight="1">
      <c r="A67" s="25" t="s">
        <v>404</v>
      </c>
      <c r="B67" s="25"/>
      <c r="C67" s="25" t="s">
        <v>405</v>
      </c>
      <c r="D67" s="25"/>
      <c r="E67" s="25"/>
    </row>
    <row r="68" spans="1:5" s="15" customFormat="1" ht="12.95" customHeight="1">
      <c r="A68" s="25" t="s">
        <v>406</v>
      </c>
      <c r="B68" s="25"/>
      <c r="C68" s="25" t="s">
        <v>358</v>
      </c>
      <c r="D68" s="25"/>
      <c r="E68" s="25"/>
    </row>
    <row r="69" spans="1:5" s="15" customFormat="1" ht="12.95" customHeight="1">
      <c r="A69" s="25" t="s">
        <v>407</v>
      </c>
      <c r="B69" s="25"/>
      <c r="C69" s="25" t="s">
        <v>408</v>
      </c>
      <c r="D69" s="25"/>
      <c r="E69" s="25"/>
    </row>
    <row r="70" spans="1:5" s="15" customFormat="1" ht="12.95" customHeight="1">
      <c r="A70" s="25" t="s">
        <v>409</v>
      </c>
      <c r="B70" s="25"/>
      <c r="C70" s="25" t="s">
        <v>410</v>
      </c>
      <c r="D70" s="25"/>
      <c r="E70" s="25"/>
    </row>
    <row r="71" spans="1:5" s="15" customFormat="1" ht="12.95" customHeight="1">
      <c r="A71" s="25" t="s">
        <v>411</v>
      </c>
      <c r="B71" s="25"/>
      <c r="C71" s="25" t="s">
        <v>412</v>
      </c>
      <c r="D71" s="25"/>
      <c r="E71" s="25"/>
    </row>
    <row r="72" spans="1:5" s="15" customFormat="1" ht="12.95" customHeight="1">
      <c r="A72" s="25" t="s">
        <v>413</v>
      </c>
      <c r="B72" s="25"/>
      <c r="C72" s="25" t="s">
        <v>414</v>
      </c>
      <c r="D72" s="25"/>
      <c r="E72" s="25"/>
    </row>
    <row r="73" spans="1:5" s="15" customFormat="1" ht="12.95" customHeight="1">
      <c r="A73" s="25" t="s">
        <v>287</v>
      </c>
      <c r="B73" s="25"/>
      <c r="C73" s="25" t="s">
        <v>415</v>
      </c>
      <c r="D73" s="25"/>
      <c r="E73" s="25"/>
    </row>
    <row r="74" spans="1:5" s="15" customFormat="1" ht="12.95" customHeight="1">
      <c r="A74" s="25" t="s">
        <v>416</v>
      </c>
      <c r="B74" s="25"/>
      <c r="C74" s="25" t="s">
        <v>417</v>
      </c>
      <c r="D74" s="25"/>
      <c r="E74" s="25"/>
    </row>
    <row r="75" spans="1:5" s="15" customFormat="1" ht="12.95" customHeight="1">
      <c r="A75" s="25" t="s">
        <v>418</v>
      </c>
      <c r="B75" s="25"/>
      <c r="C75" s="25" t="s">
        <v>419</v>
      </c>
      <c r="D75" s="25"/>
      <c r="E75" s="25"/>
    </row>
    <row r="76" spans="1:5" s="15" customFormat="1" ht="12.95" customHeight="1">
      <c r="A76" s="25" t="s">
        <v>420</v>
      </c>
      <c r="B76" s="25"/>
      <c r="C76" s="25" t="s">
        <v>421</v>
      </c>
      <c r="D76" s="25"/>
      <c r="E76" s="25"/>
    </row>
    <row r="77" spans="1:5" s="15" customFormat="1" ht="12.95" customHeight="1">
      <c r="A77" s="25" t="s">
        <v>422</v>
      </c>
      <c r="B77" s="25"/>
      <c r="C77" s="25" t="s">
        <v>423</v>
      </c>
      <c r="D77" s="25"/>
      <c r="E77" s="25"/>
    </row>
    <row r="78" spans="1:5" s="15" customFormat="1" ht="12.95" customHeight="1">
      <c r="A78" s="25" t="s">
        <v>424</v>
      </c>
      <c r="B78" s="25"/>
      <c r="C78" s="25" t="s">
        <v>425</v>
      </c>
      <c r="D78" s="25"/>
      <c r="E78" s="25"/>
    </row>
    <row r="79" spans="1:5" s="15" customFormat="1" ht="12.95" customHeight="1">
      <c r="A79" s="25" t="s">
        <v>426</v>
      </c>
      <c r="B79" s="25"/>
      <c r="C79" s="25" t="s">
        <v>427</v>
      </c>
      <c r="D79" s="25"/>
      <c r="E79" s="25"/>
    </row>
    <row r="80" spans="1:5" s="15" customFormat="1" ht="12.95" customHeight="1">
      <c r="A80" s="25" t="s">
        <v>428</v>
      </c>
      <c r="B80" s="25"/>
      <c r="C80" s="25" t="s">
        <v>429</v>
      </c>
      <c r="D80" s="25"/>
      <c r="E80" s="25"/>
    </row>
    <row r="81" spans="1:5" s="15" customFormat="1" ht="12.95" customHeight="1">
      <c r="A81" s="25" t="s">
        <v>430</v>
      </c>
      <c r="B81" s="25"/>
      <c r="C81" s="25" t="s">
        <v>431</v>
      </c>
      <c r="D81" s="25"/>
      <c r="E81" s="25"/>
    </row>
    <row r="82" spans="1:5" s="15" customFormat="1" ht="12.95" customHeight="1">
      <c r="A82" s="25" t="s">
        <v>432</v>
      </c>
      <c r="B82" s="25"/>
      <c r="C82" s="25" t="s">
        <v>429</v>
      </c>
      <c r="D82" s="25"/>
      <c r="E82" s="25"/>
    </row>
    <row r="83" spans="1:5" s="15" customFormat="1" ht="12.95" customHeight="1">
      <c r="A83" s="25" t="s">
        <v>433</v>
      </c>
      <c r="B83" s="25"/>
      <c r="C83" s="25" t="s">
        <v>429</v>
      </c>
      <c r="D83" s="25"/>
      <c r="E83" s="25"/>
    </row>
    <row r="84" spans="1:5" s="15" customFormat="1" ht="12.95" customHeight="1">
      <c r="A84" s="25" t="s">
        <v>434</v>
      </c>
      <c r="B84" s="25"/>
      <c r="C84" s="25" t="s">
        <v>435</v>
      </c>
      <c r="D84" s="25"/>
      <c r="E84" s="25"/>
    </row>
    <row r="85" spans="1:5" s="15" customFormat="1" ht="12.95" customHeight="1">
      <c r="A85" s="25" t="s">
        <v>109</v>
      </c>
      <c r="B85" s="25"/>
      <c r="C85" s="25" t="s">
        <v>436</v>
      </c>
      <c r="D85" s="25"/>
      <c r="E85" s="25"/>
    </row>
    <row r="86" spans="1:5" s="15" customFormat="1" ht="12.95" customHeight="1">
      <c r="A86" s="25" t="s">
        <v>437</v>
      </c>
      <c r="B86" s="25"/>
      <c r="C86" s="25" t="s">
        <v>438</v>
      </c>
      <c r="D86" s="25"/>
      <c r="E86" s="25"/>
    </row>
    <row r="87" spans="1:5" s="15" customFormat="1" ht="12.95" customHeight="1">
      <c r="A87" s="25" t="s">
        <v>439</v>
      </c>
      <c r="B87" s="25"/>
      <c r="C87" s="25" t="s">
        <v>440</v>
      </c>
      <c r="D87" s="25"/>
      <c r="E87" s="25"/>
    </row>
    <row r="88" spans="1:5" s="15" customFormat="1" ht="12.95" customHeight="1">
      <c r="A88" s="25" t="s">
        <v>441</v>
      </c>
      <c r="B88" s="25"/>
      <c r="C88" s="25" t="s">
        <v>442</v>
      </c>
      <c r="D88" s="25"/>
      <c r="E88" s="25"/>
    </row>
    <row r="89" spans="1:5" s="15" customFormat="1" ht="12.95" customHeight="1">
      <c r="A89" s="25" t="s">
        <v>443</v>
      </c>
      <c r="B89" s="25"/>
      <c r="C89" s="25" t="s">
        <v>444</v>
      </c>
      <c r="D89" s="25"/>
      <c r="E89" s="25"/>
    </row>
    <row r="90" spans="1:5" s="15" customFormat="1" ht="12.95" customHeight="1">
      <c r="A90" s="25" t="s">
        <v>445</v>
      </c>
      <c r="B90" s="25"/>
      <c r="C90" s="25" t="s">
        <v>446</v>
      </c>
      <c r="D90" s="25"/>
      <c r="E90" s="25"/>
    </row>
    <row r="91" spans="1:5" s="15" customFormat="1" ht="12.95" customHeight="1">
      <c r="A91" s="25" t="s">
        <v>447</v>
      </c>
      <c r="B91" s="25"/>
      <c r="C91" s="25" t="s">
        <v>448</v>
      </c>
      <c r="D91" s="25"/>
      <c r="E91" s="25"/>
    </row>
    <row r="92" spans="1:5" s="15" customFormat="1" ht="12.95" customHeight="1">
      <c r="A92" s="25" t="s">
        <v>449</v>
      </c>
      <c r="B92" s="25"/>
      <c r="C92" s="25" t="s">
        <v>450</v>
      </c>
      <c r="D92" s="25"/>
      <c r="E92" s="25"/>
    </row>
    <row r="93" spans="1:5" s="15" customFormat="1" ht="12.95" customHeight="1">
      <c r="A93" s="25" t="s">
        <v>451</v>
      </c>
      <c r="B93" s="25"/>
      <c r="C93" s="25" t="s">
        <v>452</v>
      </c>
      <c r="D93" s="25"/>
      <c r="E93" s="25"/>
    </row>
    <row r="94" spans="1:5" s="15" customFormat="1" ht="12.95" customHeight="1">
      <c r="A94" s="25" t="s">
        <v>453</v>
      </c>
      <c r="B94" s="25"/>
      <c r="C94" s="25" t="s">
        <v>454</v>
      </c>
      <c r="D94" s="25"/>
      <c r="E94" s="25"/>
    </row>
    <row r="95" spans="1:5" s="15" customFormat="1" ht="12.95" customHeight="1">
      <c r="A95" s="25" t="s">
        <v>455</v>
      </c>
      <c r="B95" s="25"/>
      <c r="C95" s="25" t="s">
        <v>456</v>
      </c>
      <c r="D95" s="25"/>
      <c r="E95" s="25"/>
    </row>
    <row r="96" spans="1:5" s="15" customFormat="1" ht="12.95" customHeight="1">
      <c r="A96" s="25" t="s">
        <v>457</v>
      </c>
      <c r="B96" s="25"/>
      <c r="C96" s="25" t="s">
        <v>458</v>
      </c>
      <c r="D96" s="25"/>
      <c r="E96" s="25"/>
    </row>
    <row r="97" spans="1:5" s="15" customFormat="1" ht="12.95" customHeight="1">
      <c r="A97" s="25" t="s">
        <v>459</v>
      </c>
      <c r="B97" s="25"/>
      <c r="C97" s="25" t="s">
        <v>460</v>
      </c>
      <c r="D97" s="25"/>
      <c r="E97" s="25"/>
    </row>
    <row r="98" spans="1:5" s="15" customFormat="1" ht="12.95" customHeight="1">
      <c r="A98" s="25" t="s">
        <v>461</v>
      </c>
      <c r="B98" s="25"/>
      <c r="C98" s="25" t="s">
        <v>462</v>
      </c>
      <c r="D98" s="25"/>
      <c r="E98" s="25"/>
    </row>
    <row r="99" spans="1:5" s="15" customFormat="1" ht="12.95" customHeight="1">
      <c r="A99" s="25" t="s">
        <v>463</v>
      </c>
      <c r="B99" s="25"/>
      <c r="C99" s="25" t="s">
        <v>464</v>
      </c>
      <c r="D99" s="25"/>
      <c r="E99" s="25"/>
    </row>
    <row r="100" spans="1:5" s="15" customFormat="1" ht="12.95" customHeight="1">
      <c r="A100" s="25" t="s">
        <v>465</v>
      </c>
      <c r="B100" s="25"/>
      <c r="C100" s="25" t="s">
        <v>466</v>
      </c>
      <c r="D100" s="25"/>
      <c r="E100" s="25"/>
    </row>
    <row r="101" spans="1:5" s="15" customFormat="1" ht="12.95" customHeight="1">
      <c r="A101" s="25" t="s">
        <v>467</v>
      </c>
      <c r="B101" s="25"/>
      <c r="C101" s="25" t="s">
        <v>466</v>
      </c>
      <c r="D101" s="25"/>
      <c r="E101" s="25"/>
    </row>
    <row r="102" spans="1:5" s="15" customFormat="1" ht="12.95" customHeight="1">
      <c r="A102" s="25" t="s">
        <v>468</v>
      </c>
      <c r="B102" s="25"/>
      <c r="C102" s="25" t="s">
        <v>469</v>
      </c>
      <c r="D102" s="25"/>
      <c r="E102" s="25"/>
    </row>
    <row r="103" spans="1:5" s="15" customFormat="1" ht="12.95" customHeight="1">
      <c r="A103" s="25" t="s">
        <v>470</v>
      </c>
      <c r="B103" s="25"/>
      <c r="C103" s="25" t="s">
        <v>471</v>
      </c>
      <c r="D103" s="25"/>
      <c r="E103" s="25"/>
    </row>
    <row r="104" spans="1:5" s="15" customFormat="1" ht="12.95" customHeight="1">
      <c r="A104" s="25" t="s">
        <v>472</v>
      </c>
      <c r="B104" s="25"/>
      <c r="C104" s="25" t="s">
        <v>473</v>
      </c>
      <c r="D104" s="25"/>
      <c r="E104" s="25"/>
    </row>
    <row r="105" spans="1:5" s="15" customFormat="1" ht="12.95" customHeight="1">
      <c r="A105" s="25" t="s">
        <v>474</v>
      </c>
      <c r="B105" s="25"/>
      <c r="C105" s="25" t="s">
        <v>475</v>
      </c>
      <c r="D105" s="25"/>
      <c r="E105" s="25"/>
    </row>
    <row r="106" spans="1:5" s="15" customFormat="1" ht="12.95" customHeight="1">
      <c r="A106" s="25" t="s">
        <v>476</v>
      </c>
      <c r="B106" s="25"/>
      <c r="C106" s="25" t="s">
        <v>477</v>
      </c>
      <c r="D106" s="25"/>
      <c r="E106" s="25"/>
    </row>
    <row r="107" spans="1:5" s="15" customFormat="1" ht="12.95" customHeight="1">
      <c r="A107" s="25" t="s">
        <v>478</v>
      </c>
      <c r="B107" s="25"/>
      <c r="C107" s="25" t="s">
        <v>479</v>
      </c>
      <c r="D107" s="25"/>
      <c r="E107" s="25"/>
    </row>
    <row r="108" spans="1:5" s="15" customFormat="1" ht="12.95" customHeight="1">
      <c r="A108" s="25" t="s">
        <v>480</v>
      </c>
      <c r="B108" s="25"/>
      <c r="C108" s="25" t="s">
        <v>481</v>
      </c>
      <c r="D108" s="25"/>
      <c r="E108" s="25"/>
    </row>
    <row r="109" spans="1:5" s="15" customFormat="1" ht="12.95" customHeight="1">
      <c r="A109" s="25" t="s">
        <v>81</v>
      </c>
      <c r="B109" s="25"/>
      <c r="C109" s="25" t="s">
        <v>482</v>
      </c>
      <c r="D109" s="25"/>
      <c r="E109" s="25"/>
    </row>
    <row r="110" spans="1:5" s="15" customFormat="1" ht="12.95" customHeight="1">
      <c r="A110" s="25" t="s">
        <v>483</v>
      </c>
      <c r="B110" s="25"/>
      <c r="C110" s="25" t="s">
        <v>484</v>
      </c>
      <c r="D110" s="25"/>
      <c r="E110" s="25"/>
    </row>
    <row r="111" spans="1:5" s="15" customFormat="1" ht="12.95" customHeight="1">
      <c r="A111" s="25" t="s">
        <v>485</v>
      </c>
      <c r="B111" s="25"/>
      <c r="C111" s="25" t="s">
        <v>486</v>
      </c>
      <c r="D111" s="25"/>
      <c r="E111" s="25"/>
    </row>
    <row r="112" spans="1:5" s="15" customFormat="1" ht="12.95" customHeight="1">
      <c r="A112" s="25" t="s">
        <v>487</v>
      </c>
      <c r="B112" s="25"/>
      <c r="C112" s="25" t="s">
        <v>488</v>
      </c>
      <c r="D112" s="25"/>
      <c r="E112" s="25"/>
    </row>
    <row r="113" spans="1:5" s="15" customFormat="1" ht="12.95" customHeight="1">
      <c r="A113" s="25" t="s">
        <v>489</v>
      </c>
      <c r="B113" s="25"/>
      <c r="C113" s="25" t="s">
        <v>490</v>
      </c>
      <c r="D113" s="25"/>
      <c r="E113" s="25"/>
    </row>
    <row r="114" spans="1:5" s="15" customFormat="1" ht="12.95" customHeight="1">
      <c r="A114" s="25" t="s">
        <v>491</v>
      </c>
      <c r="B114" s="25"/>
      <c r="C114" s="25" t="s">
        <v>482</v>
      </c>
      <c r="D114" s="25"/>
      <c r="E114" s="25"/>
    </row>
    <row r="115" spans="1:5" s="15" customFormat="1" ht="12.95" customHeight="1">
      <c r="A115" s="25" t="s">
        <v>492</v>
      </c>
      <c r="B115" s="25"/>
      <c r="C115" s="25" t="s">
        <v>484</v>
      </c>
      <c r="D115" s="25"/>
      <c r="E115" s="25"/>
    </row>
    <row r="116" spans="1:5" s="15" customFormat="1" ht="12.95" customHeight="1">
      <c r="A116" s="25" t="s">
        <v>493</v>
      </c>
      <c r="B116" s="25"/>
      <c r="C116" s="25" t="s">
        <v>488</v>
      </c>
      <c r="D116" s="25"/>
      <c r="E116" s="25"/>
    </row>
    <row r="117" spans="1:5" s="15" customFormat="1" ht="12.95" customHeight="1">
      <c r="A117" s="25" t="s">
        <v>494</v>
      </c>
      <c r="B117" s="25"/>
      <c r="C117" s="25" t="s">
        <v>490</v>
      </c>
      <c r="D117" s="25"/>
      <c r="E117" s="25"/>
    </row>
    <row r="118" spans="1:5" s="15" customFormat="1" ht="12.95" customHeight="1">
      <c r="A118" s="25" t="s">
        <v>495</v>
      </c>
      <c r="B118" s="25"/>
      <c r="C118" s="25" t="s">
        <v>496</v>
      </c>
      <c r="D118" s="25"/>
      <c r="E118" s="25"/>
    </row>
    <row r="119" spans="1:5" s="15" customFormat="1" ht="12.95" customHeight="1">
      <c r="A119" s="25" t="s">
        <v>497</v>
      </c>
      <c r="B119" s="25"/>
      <c r="C119" s="25" t="s">
        <v>498</v>
      </c>
      <c r="D119" s="25"/>
      <c r="E119" s="25"/>
    </row>
    <row r="120" spans="1:5" s="15" customFormat="1" ht="12.95" customHeight="1">
      <c r="A120" s="25" t="s">
        <v>499</v>
      </c>
      <c r="B120" s="25"/>
      <c r="C120" s="25" t="s">
        <v>500</v>
      </c>
      <c r="D120" s="25"/>
      <c r="E120" s="25"/>
    </row>
    <row r="121" spans="1:5" s="15" customFormat="1" ht="12.95" customHeight="1">
      <c r="A121" s="25" t="s">
        <v>501</v>
      </c>
      <c r="B121" s="25"/>
      <c r="C121" s="25" t="s">
        <v>502</v>
      </c>
      <c r="D121" s="25"/>
      <c r="E121" s="25"/>
    </row>
    <row r="122" spans="1:5" s="15" customFormat="1" ht="12.95" customHeight="1">
      <c r="A122" s="25" t="s">
        <v>503</v>
      </c>
      <c r="B122" s="25"/>
      <c r="C122" s="25" t="s">
        <v>482</v>
      </c>
      <c r="D122" s="25"/>
      <c r="E122" s="25"/>
    </row>
    <row r="123" spans="1:5" s="15" customFormat="1" ht="12.95" customHeight="1">
      <c r="A123" s="25" t="s">
        <v>504</v>
      </c>
      <c r="B123" s="25"/>
      <c r="C123" s="25" t="s">
        <v>505</v>
      </c>
      <c r="D123" s="25"/>
      <c r="E123" s="25"/>
    </row>
    <row r="124" spans="1:5" s="15" customFormat="1" ht="12.95" customHeight="1">
      <c r="A124" s="25" t="s">
        <v>506</v>
      </c>
      <c r="B124" s="25"/>
      <c r="C124" s="25" t="s">
        <v>507</v>
      </c>
      <c r="D124" s="25"/>
      <c r="E124" s="25"/>
    </row>
    <row r="125" spans="1:5" s="15" customFormat="1" ht="12.95" customHeight="1">
      <c r="A125" s="25" t="s">
        <v>351</v>
      </c>
      <c r="B125" s="25"/>
      <c r="C125" s="25" t="s">
        <v>508</v>
      </c>
      <c r="D125" s="25"/>
      <c r="E125" s="25"/>
    </row>
    <row r="126" spans="1:5" s="15" customFormat="1" ht="12.95" customHeight="1">
      <c r="A126" s="25" t="s">
        <v>509</v>
      </c>
      <c r="B126" s="25"/>
      <c r="C126" s="25" t="s">
        <v>508</v>
      </c>
      <c r="D126" s="25"/>
      <c r="E126" s="25"/>
    </row>
    <row r="127" spans="1:5" s="15" customFormat="1" ht="12.95" customHeight="1">
      <c r="A127" s="25" t="s">
        <v>510</v>
      </c>
      <c r="B127" s="25"/>
      <c r="C127" s="25" t="s">
        <v>508</v>
      </c>
      <c r="D127" s="25"/>
      <c r="E127" s="25"/>
    </row>
    <row r="128" spans="1:5" s="15" customFormat="1" ht="12.95" customHeight="1">
      <c r="A128" s="25" t="s">
        <v>511</v>
      </c>
      <c r="B128" s="25"/>
      <c r="C128" s="25" t="s">
        <v>512</v>
      </c>
      <c r="D128" s="25"/>
      <c r="E128" s="25"/>
    </row>
    <row r="129" spans="1:5" s="15" customFormat="1" ht="12.95" customHeight="1">
      <c r="A129" s="25" t="s">
        <v>513</v>
      </c>
      <c r="B129" s="25"/>
      <c r="C129" s="25" t="s">
        <v>507</v>
      </c>
      <c r="D129" s="25"/>
      <c r="E129" s="25"/>
    </row>
    <row r="130" spans="1:5" s="15" customFormat="1" ht="12.95" customHeight="1">
      <c r="A130" s="25" t="s">
        <v>514</v>
      </c>
      <c r="B130" s="25"/>
      <c r="C130" s="25" t="s">
        <v>515</v>
      </c>
      <c r="D130" s="25"/>
      <c r="E130" s="25"/>
    </row>
    <row r="131" spans="1:5" s="15" customFormat="1" ht="12.95" customHeight="1">
      <c r="A131" s="25" t="s">
        <v>516</v>
      </c>
      <c r="B131" s="25"/>
      <c r="C131" s="25" t="s">
        <v>517</v>
      </c>
      <c r="D131" s="25"/>
      <c r="E131" s="25"/>
    </row>
    <row r="132" spans="1:5" s="15" customFormat="1" ht="12.95" customHeight="1">
      <c r="A132" s="25" t="s">
        <v>518</v>
      </c>
      <c r="B132" s="25"/>
      <c r="C132" s="25" t="s">
        <v>508</v>
      </c>
      <c r="D132" s="25"/>
      <c r="E132" s="25"/>
    </row>
    <row r="133" spans="1:5" s="15" customFormat="1" ht="12.95" customHeight="1">
      <c r="A133" s="25" t="s">
        <v>519</v>
      </c>
      <c r="B133" s="25"/>
      <c r="C133" s="25" t="s">
        <v>520</v>
      </c>
      <c r="D133" s="25"/>
      <c r="E133" s="25"/>
    </row>
    <row r="134" spans="1:5" s="15" customFormat="1" ht="12.95" customHeight="1">
      <c r="A134" s="25" t="s">
        <v>521</v>
      </c>
      <c r="B134" s="25"/>
      <c r="C134" s="25" t="s">
        <v>522</v>
      </c>
      <c r="D134" s="25"/>
      <c r="E134" s="25"/>
    </row>
    <row r="135" spans="1:5" s="15" customFormat="1" ht="12.95" customHeight="1">
      <c r="A135" s="25" t="s">
        <v>523</v>
      </c>
      <c r="B135" s="25"/>
      <c r="C135" s="25" t="s">
        <v>524</v>
      </c>
      <c r="D135" s="25"/>
      <c r="E135" s="25"/>
    </row>
    <row r="136" spans="1:5" s="15" customFormat="1" ht="12.95" customHeight="1">
      <c r="A136" s="25" t="s">
        <v>525</v>
      </c>
      <c r="B136" s="25"/>
      <c r="C136" s="25" t="s">
        <v>526</v>
      </c>
      <c r="D136" s="25"/>
      <c r="E136" s="25"/>
    </row>
    <row r="137" spans="1:5" s="15" customFormat="1" ht="12.95" customHeight="1">
      <c r="A137" s="25" t="s">
        <v>527</v>
      </c>
      <c r="B137" s="25"/>
      <c r="C137" s="25" t="s">
        <v>522</v>
      </c>
      <c r="D137" s="25"/>
      <c r="E137" s="25"/>
    </row>
    <row r="138" spans="1:5" s="15" customFormat="1" ht="12.95" customHeight="1">
      <c r="A138" s="25" t="s">
        <v>528</v>
      </c>
      <c r="B138" s="25"/>
      <c r="C138" s="25" t="s">
        <v>524</v>
      </c>
      <c r="D138" s="25"/>
      <c r="E138" s="25"/>
    </row>
    <row r="139" spans="1:5" s="15" customFormat="1" ht="12.95" customHeight="1">
      <c r="A139" s="25" t="s">
        <v>529</v>
      </c>
      <c r="B139" s="25"/>
      <c r="C139" s="25" t="s">
        <v>530</v>
      </c>
      <c r="D139" s="25"/>
      <c r="E139" s="25"/>
    </row>
    <row r="140" spans="1:5" s="15" customFormat="1" ht="12.95" customHeight="1">
      <c r="A140" s="25" t="s">
        <v>126</v>
      </c>
      <c r="B140" s="25"/>
      <c r="C140" s="25" t="s">
        <v>531</v>
      </c>
      <c r="D140" s="25"/>
      <c r="E140" s="25"/>
    </row>
    <row r="141" spans="1:5" s="15" customFormat="1" ht="12.95" customHeight="1">
      <c r="A141" s="25" t="s">
        <v>532</v>
      </c>
      <c r="B141" s="25"/>
      <c r="C141" s="25" t="s">
        <v>533</v>
      </c>
      <c r="D141" s="25"/>
      <c r="E141" s="25"/>
    </row>
    <row r="142" spans="1:5" s="15" customFormat="1" ht="12.95" customHeight="1">
      <c r="A142" s="25" t="s">
        <v>534</v>
      </c>
      <c r="B142" s="25"/>
      <c r="C142" s="25" t="s">
        <v>535</v>
      </c>
      <c r="D142" s="25"/>
      <c r="E142" s="25"/>
    </row>
    <row r="143" spans="1:5" s="15" customFormat="1" ht="12.95" customHeight="1">
      <c r="A143" s="25" t="s">
        <v>536</v>
      </c>
      <c r="B143" s="25"/>
      <c r="C143" s="25" t="s">
        <v>537</v>
      </c>
      <c r="D143" s="25"/>
      <c r="E143" s="25"/>
    </row>
    <row r="144" spans="1:5" s="15" customFormat="1" ht="12.95" customHeight="1">
      <c r="A144" s="25" t="s">
        <v>538</v>
      </c>
      <c r="B144" s="25"/>
      <c r="C144" s="25" t="s">
        <v>535</v>
      </c>
      <c r="D144" s="25"/>
      <c r="E144" s="25"/>
    </row>
    <row r="145" spans="1:5" s="15" customFormat="1" ht="12.95" customHeight="1">
      <c r="A145" s="25" t="s">
        <v>539</v>
      </c>
      <c r="B145" s="25"/>
      <c r="C145" s="25" t="s">
        <v>540</v>
      </c>
      <c r="D145" s="25"/>
      <c r="E145" s="25"/>
    </row>
    <row r="146" spans="1:5" s="15" customFormat="1" ht="12.95" customHeight="1">
      <c r="A146" s="25" t="s">
        <v>541</v>
      </c>
      <c r="B146" s="25"/>
      <c r="C146" s="25" t="s">
        <v>542</v>
      </c>
      <c r="D146" s="25"/>
      <c r="E146" s="25"/>
    </row>
    <row r="147" spans="1:5" s="15" customFormat="1" ht="12.95" customHeight="1">
      <c r="A147" s="25" t="s">
        <v>543</v>
      </c>
      <c r="B147" s="25"/>
      <c r="C147" s="25" t="s">
        <v>544</v>
      </c>
      <c r="D147" s="25"/>
      <c r="E147" s="25"/>
    </row>
    <row r="148" spans="1:5" s="15" customFormat="1" ht="12.95" customHeight="1">
      <c r="A148" s="25" t="s">
        <v>545</v>
      </c>
      <c r="B148" s="25"/>
      <c r="C148" s="25" t="s">
        <v>546</v>
      </c>
      <c r="D148" s="25"/>
      <c r="E148" s="25"/>
    </row>
    <row r="149" spans="1:5" s="15" customFormat="1" ht="12.95" customHeight="1">
      <c r="A149" s="25" t="s">
        <v>547</v>
      </c>
      <c r="B149" s="25"/>
      <c r="C149" s="25" t="s">
        <v>548</v>
      </c>
      <c r="D149" s="25"/>
      <c r="E149" s="25"/>
    </row>
    <row r="150" spans="1:5" s="15" customFormat="1" ht="12.95" customHeight="1">
      <c r="A150" s="25" t="s">
        <v>549</v>
      </c>
      <c r="B150" s="25"/>
      <c r="C150" s="25" t="s">
        <v>550</v>
      </c>
      <c r="D150" s="25"/>
      <c r="E150" s="25"/>
    </row>
    <row r="151" spans="1:5" s="15" customFormat="1" ht="12.95" customHeight="1">
      <c r="A151" s="25" t="s">
        <v>551</v>
      </c>
      <c r="B151" s="25"/>
      <c r="C151" s="25" t="s">
        <v>552</v>
      </c>
      <c r="D151" s="25"/>
      <c r="E151" s="25"/>
    </row>
    <row r="152" spans="1:5" s="15" customFormat="1" ht="12.95" customHeight="1">
      <c r="A152" s="25" t="s">
        <v>553</v>
      </c>
      <c r="B152" s="25"/>
      <c r="C152" s="25" t="s">
        <v>554</v>
      </c>
      <c r="D152" s="25"/>
      <c r="E152" s="25"/>
    </row>
    <row r="153" spans="1:5" s="15" customFormat="1" ht="12.95" customHeight="1">
      <c r="A153" s="25" t="s">
        <v>555</v>
      </c>
      <c r="B153" s="25"/>
      <c r="C153" s="25" t="s">
        <v>556</v>
      </c>
      <c r="D153" s="25"/>
      <c r="E153" s="25"/>
    </row>
    <row r="154" spans="1:5" s="15" customFormat="1" ht="12.95" customHeight="1">
      <c r="A154" s="25" t="s">
        <v>557</v>
      </c>
      <c r="B154" s="25"/>
      <c r="C154" s="25" t="s">
        <v>548</v>
      </c>
      <c r="D154" s="25"/>
      <c r="E154" s="25"/>
    </row>
    <row r="155" spans="1:5" s="15" customFormat="1" ht="12.95" customHeight="1">
      <c r="A155" s="25" t="s">
        <v>558</v>
      </c>
      <c r="B155" s="25"/>
      <c r="C155" s="25" t="s">
        <v>550</v>
      </c>
      <c r="D155" s="25"/>
      <c r="E155" s="25"/>
    </row>
    <row r="156" spans="1:5" s="15" customFormat="1" ht="12.95" customHeight="1">
      <c r="A156" s="25" t="s">
        <v>559</v>
      </c>
      <c r="B156" s="25"/>
      <c r="C156" s="25" t="s">
        <v>560</v>
      </c>
      <c r="D156" s="25"/>
      <c r="E156" s="25"/>
    </row>
    <row r="157" spans="1:5" s="15" customFormat="1" ht="12.95" customHeight="1">
      <c r="A157" s="25" t="s">
        <v>561</v>
      </c>
      <c r="B157" s="25"/>
      <c r="C157" s="25" t="s">
        <v>560</v>
      </c>
      <c r="D157" s="25"/>
      <c r="E157" s="25"/>
    </row>
    <row r="158" spans="1:5" s="15" customFormat="1" ht="12.95" customHeight="1">
      <c r="A158" s="25" t="s">
        <v>562</v>
      </c>
      <c r="B158" s="25"/>
      <c r="C158" s="25" t="s">
        <v>563</v>
      </c>
      <c r="D158" s="25"/>
      <c r="E158" s="25"/>
    </row>
    <row r="159" spans="1:5" s="15" customFormat="1" ht="12.95" customHeight="1">
      <c r="A159" s="25" t="s">
        <v>564</v>
      </c>
      <c r="B159" s="25"/>
      <c r="C159" s="25" t="s">
        <v>565</v>
      </c>
      <c r="D159" s="25"/>
      <c r="E159" s="25"/>
    </row>
    <row r="160" spans="1:5" s="15" customFormat="1" ht="12.95" customHeight="1">
      <c r="A160" s="25" t="s">
        <v>566</v>
      </c>
      <c r="B160" s="25"/>
      <c r="C160" s="25" t="s">
        <v>567</v>
      </c>
      <c r="D160" s="25"/>
      <c r="E160" s="25"/>
    </row>
    <row r="161" spans="1:5" s="15" customFormat="1" ht="12.95" customHeight="1">
      <c r="A161" s="25" t="s">
        <v>568</v>
      </c>
      <c r="B161" s="25"/>
      <c r="C161" s="25" t="s">
        <v>569</v>
      </c>
      <c r="D161" s="25"/>
      <c r="E161" s="25"/>
    </row>
    <row r="162" spans="1:5" s="15" customFormat="1" ht="12.95" customHeight="1">
      <c r="A162" s="25" t="s">
        <v>229</v>
      </c>
      <c r="B162" s="25"/>
      <c r="C162" s="25" t="s">
        <v>161</v>
      </c>
      <c r="D162" s="25"/>
      <c r="E162" s="25"/>
    </row>
    <row r="163" spans="1:5" s="15" customFormat="1" ht="12.95" customHeight="1">
      <c r="A163" s="25" t="s">
        <v>570</v>
      </c>
      <c r="B163" s="25"/>
      <c r="C163" s="25" t="s">
        <v>571</v>
      </c>
      <c r="D163" s="25"/>
      <c r="E163" s="25"/>
    </row>
    <row r="164" spans="1:5" s="15" customFormat="1" ht="12.95" customHeight="1">
      <c r="A164" s="25" t="s">
        <v>572</v>
      </c>
      <c r="B164" s="25"/>
      <c r="C164" s="25" t="s">
        <v>573</v>
      </c>
      <c r="D164" s="25"/>
      <c r="E164" s="25"/>
    </row>
    <row r="165" spans="1:5" s="15" customFormat="1" ht="12.95" customHeight="1">
      <c r="A165" s="25" t="s">
        <v>574</v>
      </c>
      <c r="B165" s="25"/>
      <c r="C165" s="25" t="s">
        <v>575</v>
      </c>
      <c r="D165" s="25"/>
      <c r="E165" s="25"/>
    </row>
    <row r="166" spans="1:5" s="15" customFormat="1" ht="12.95" customHeight="1">
      <c r="A166" s="25" t="s">
        <v>576</v>
      </c>
      <c r="B166" s="25"/>
      <c r="C166" s="25" t="s">
        <v>577</v>
      </c>
      <c r="D166" s="25"/>
      <c r="E166" s="25"/>
    </row>
    <row r="167" spans="1:5" s="15" customFormat="1" ht="12.95" customHeight="1">
      <c r="A167" s="25" t="s">
        <v>578</v>
      </c>
      <c r="B167" s="25"/>
      <c r="C167" s="25" t="s">
        <v>579</v>
      </c>
      <c r="D167" s="25"/>
      <c r="E167" s="25"/>
    </row>
    <row r="168" spans="1:5" s="15" customFormat="1" ht="12.95" customHeight="1">
      <c r="A168" s="25" t="s">
        <v>580</v>
      </c>
      <c r="B168" s="25"/>
      <c r="C168" s="25" t="s">
        <v>581</v>
      </c>
      <c r="D168" s="25"/>
      <c r="E168" s="25"/>
    </row>
    <row r="169" spans="1:5" s="15" customFormat="1" ht="12.95" customHeight="1">
      <c r="A169" s="25" t="s">
        <v>582</v>
      </c>
      <c r="B169" s="25"/>
      <c r="C169" s="25" t="s">
        <v>583</v>
      </c>
      <c r="D169" s="25"/>
      <c r="E169" s="25"/>
    </row>
    <row r="170" spans="1:5" s="15" customFormat="1" ht="12.95" customHeight="1">
      <c r="A170" s="25" t="s">
        <v>584</v>
      </c>
      <c r="B170" s="25"/>
      <c r="C170" s="25" t="s">
        <v>585</v>
      </c>
      <c r="D170" s="25"/>
      <c r="E170" s="25"/>
    </row>
    <row r="171" spans="1:5" s="15" customFormat="1" ht="12.95" customHeight="1">
      <c r="A171" s="25" t="s">
        <v>586</v>
      </c>
      <c r="B171" s="25"/>
      <c r="C171" s="25" t="s">
        <v>587</v>
      </c>
      <c r="D171" s="25"/>
      <c r="E171" s="25"/>
    </row>
    <row r="172" spans="1:5" s="15" customFormat="1" ht="12.95" customHeight="1">
      <c r="A172" s="25" t="s">
        <v>588</v>
      </c>
      <c r="B172" s="25"/>
      <c r="C172" s="25" t="s">
        <v>589</v>
      </c>
      <c r="D172" s="25"/>
      <c r="E172" s="25"/>
    </row>
    <row r="173" spans="1:5" s="15" customFormat="1" ht="12.95" customHeight="1">
      <c r="A173" s="25" t="s">
        <v>590</v>
      </c>
      <c r="B173" s="25"/>
      <c r="C173" s="25" t="s">
        <v>591</v>
      </c>
      <c r="D173" s="25"/>
      <c r="E173" s="25"/>
    </row>
    <row r="174" spans="1:5" s="15" customFormat="1" ht="12.95" customHeight="1">
      <c r="A174" s="25" t="s">
        <v>592</v>
      </c>
      <c r="B174" s="25"/>
      <c r="C174" s="25" t="s">
        <v>593</v>
      </c>
      <c r="D174" s="25"/>
      <c r="E174" s="25"/>
    </row>
    <row r="175" spans="1:5" s="15" customFormat="1" ht="12.95" customHeight="1">
      <c r="A175" s="25" t="s">
        <v>594</v>
      </c>
      <c r="B175" s="25"/>
      <c r="C175" s="25" t="s">
        <v>595</v>
      </c>
      <c r="D175" s="25"/>
      <c r="E175" s="25"/>
    </row>
    <row r="176" spans="1:5" s="15" customFormat="1" ht="12.95" customHeight="1">
      <c r="A176" s="25" t="s">
        <v>596</v>
      </c>
      <c r="B176" s="25"/>
      <c r="C176" s="25" t="s">
        <v>597</v>
      </c>
      <c r="D176" s="25"/>
      <c r="E176" s="25"/>
    </row>
    <row r="177" spans="1:5" s="15" customFormat="1" ht="12.95" customHeight="1">
      <c r="A177" s="25" t="s">
        <v>598</v>
      </c>
      <c r="B177" s="25"/>
      <c r="C177" s="25" t="s">
        <v>599</v>
      </c>
      <c r="D177" s="25"/>
      <c r="E177" s="25"/>
    </row>
    <row r="178" spans="1:5" s="15" customFormat="1" ht="12.95" customHeight="1">
      <c r="A178" s="25" t="s">
        <v>600</v>
      </c>
      <c r="B178" s="25"/>
      <c r="C178" s="25" t="s">
        <v>601</v>
      </c>
      <c r="D178" s="25"/>
      <c r="E178" s="25"/>
    </row>
    <row r="179" spans="1:5" s="15" customFormat="1" ht="12.95" customHeight="1">
      <c r="A179" s="25" t="s">
        <v>602</v>
      </c>
      <c r="B179" s="25"/>
      <c r="C179" s="25" t="s">
        <v>603</v>
      </c>
      <c r="D179" s="25"/>
      <c r="E179" s="25"/>
    </row>
    <row r="180" spans="1:5" s="15" customFormat="1" ht="26.1" customHeight="1">
      <c r="A180" s="25" t="s">
        <v>604</v>
      </c>
      <c r="B180" s="25"/>
      <c r="C180" s="25" t="s">
        <v>605</v>
      </c>
      <c r="D180" s="25"/>
      <c r="E180" s="25"/>
    </row>
    <row r="181" spans="1:5" s="15" customFormat="1" ht="12.95" customHeight="1">
      <c r="A181" s="25" t="s">
        <v>606</v>
      </c>
      <c r="B181" s="25"/>
      <c r="C181" s="25" t="s">
        <v>607</v>
      </c>
      <c r="D181" s="25"/>
      <c r="E181" s="25"/>
    </row>
    <row r="182" spans="1:5" s="15" customFormat="1" ht="12.95" customHeight="1">
      <c r="A182" s="25" t="s">
        <v>608</v>
      </c>
      <c r="B182" s="25"/>
      <c r="C182" s="25" t="s">
        <v>609</v>
      </c>
      <c r="D182" s="25"/>
      <c r="E182" s="25"/>
    </row>
    <row r="183" spans="1:5" s="15" customFormat="1" ht="12.95" customHeight="1">
      <c r="A183" s="25" t="s">
        <v>610</v>
      </c>
      <c r="B183" s="25"/>
      <c r="C183" s="25" t="s">
        <v>611</v>
      </c>
      <c r="D183" s="25"/>
      <c r="E183" s="25"/>
    </row>
    <row r="184" spans="1:5" s="15" customFormat="1" ht="12.95" customHeight="1">
      <c r="A184" s="25" t="s">
        <v>612</v>
      </c>
      <c r="B184" s="25"/>
      <c r="C184" s="25" t="s">
        <v>613</v>
      </c>
      <c r="D184" s="25"/>
      <c r="E184" s="25"/>
    </row>
    <row r="185" spans="1:5" s="15" customFormat="1" ht="12.95" customHeight="1">
      <c r="A185" s="25" t="s">
        <v>614</v>
      </c>
      <c r="B185" s="25"/>
      <c r="C185" s="25" t="s">
        <v>615</v>
      </c>
      <c r="D185" s="25"/>
      <c r="E185" s="25"/>
    </row>
    <row r="186" spans="1:5" s="15" customFormat="1" ht="12.95" customHeight="1">
      <c r="A186" s="25" t="s">
        <v>616</v>
      </c>
      <c r="B186" s="25"/>
      <c r="C186" s="25" t="s">
        <v>617</v>
      </c>
      <c r="D186" s="25"/>
      <c r="E186" s="25"/>
    </row>
    <row r="187" spans="1:5" s="15" customFormat="1" ht="12.95" customHeight="1">
      <c r="A187" s="25" t="s">
        <v>618</v>
      </c>
      <c r="B187" s="25"/>
      <c r="C187" s="25" t="s">
        <v>619</v>
      </c>
      <c r="D187" s="25"/>
      <c r="E187" s="25"/>
    </row>
    <row r="188" spans="1:5" s="15" customFormat="1" ht="12.95" customHeight="1">
      <c r="A188" s="25" t="s">
        <v>620</v>
      </c>
      <c r="B188" s="25"/>
      <c r="C188" s="25" t="s">
        <v>621</v>
      </c>
      <c r="D188" s="25"/>
      <c r="E188" s="25"/>
    </row>
    <row r="189" spans="1:5" s="15" customFormat="1" ht="26.1" customHeight="1">
      <c r="A189" s="25" t="s">
        <v>622</v>
      </c>
      <c r="B189" s="25"/>
      <c r="C189" s="25" t="s">
        <v>623</v>
      </c>
      <c r="D189" s="25"/>
      <c r="E189" s="25"/>
    </row>
  </sheetData>
  <mergeCells count="287">
    <mergeCell ref="A186:B186"/>
    <mergeCell ref="C186:E186"/>
    <mergeCell ref="A187:B187"/>
    <mergeCell ref="C187:E187"/>
    <mergeCell ref="A188:B188"/>
    <mergeCell ref="C188:E188"/>
    <mergeCell ref="A189:B189"/>
    <mergeCell ref="C189:E189"/>
    <mergeCell ref="A181:B181"/>
    <mergeCell ref="C181:E181"/>
    <mergeCell ref="A182:B182"/>
    <mergeCell ref="C182:E182"/>
    <mergeCell ref="A183:B183"/>
    <mergeCell ref="C183:E183"/>
    <mergeCell ref="A184:B184"/>
    <mergeCell ref="C184:E184"/>
    <mergeCell ref="A185:B185"/>
    <mergeCell ref="C185:E185"/>
    <mergeCell ref="A176:B176"/>
    <mergeCell ref="C176:E176"/>
    <mergeCell ref="A177:B177"/>
    <mergeCell ref="C177:E177"/>
    <mergeCell ref="A178:B178"/>
    <mergeCell ref="C178:E178"/>
    <mergeCell ref="A179:B179"/>
    <mergeCell ref="C179:E179"/>
    <mergeCell ref="A180:B180"/>
    <mergeCell ref="C180:E180"/>
    <mergeCell ref="A171:B171"/>
    <mergeCell ref="C171:E171"/>
    <mergeCell ref="A172:B172"/>
    <mergeCell ref="C172:E172"/>
    <mergeCell ref="A173:B173"/>
    <mergeCell ref="C173:E173"/>
    <mergeCell ref="A174:B174"/>
    <mergeCell ref="C174:E174"/>
    <mergeCell ref="A175:B175"/>
    <mergeCell ref="C175:E175"/>
    <mergeCell ref="A166:B166"/>
    <mergeCell ref="C166:E166"/>
    <mergeCell ref="A167:B167"/>
    <mergeCell ref="C167:E167"/>
    <mergeCell ref="A168:B168"/>
    <mergeCell ref="C168:E168"/>
    <mergeCell ref="A169:B169"/>
    <mergeCell ref="C169:E169"/>
    <mergeCell ref="A170:B170"/>
    <mergeCell ref="C170:E170"/>
    <mergeCell ref="A161:B161"/>
    <mergeCell ref="C161:E161"/>
    <mergeCell ref="A162:B162"/>
    <mergeCell ref="C162:E162"/>
    <mergeCell ref="A163:B163"/>
    <mergeCell ref="C163:E163"/>
    <mergeCell ref="A164:B164"/>
    <mergeCell ref="C164:E164"/>
    <mergeCell ref="A165:B165"/>
    <mergeCell ref="C165:E165"/>
    <mergeCell ref="A156:B156"/>
    <mergeCell ref="C156:E156"/>
    <mergeCell ref="A157:B157"/>
    <mergeCell ref="C157:E157"/>
    <mergeCell ref="A158:B158"/>
    <mergeCell ref="C158:E158"/>
    <mergeCell ref="A159:B159"/>
    <mergeCell ref="C159:E159"/>
    <mergeCell ref="A160:B160"/>
    <mergeCell ref="C160:E160"/>
    <mergeCell ref="A151:B151"/>
    <mergeCell ref="C151:E151"/>
    <mergeCell ref="A152:B152"/>
    <mergeCell ref="C152:E152"/>
    <mergeCell ref="A153:B153"/>
    <mergeCell ref="C153:E153"/>
    <mergeCell ref="A154:B154"/>
    <mergeCell ref="C154:E154"/>
    <mergeCell ref="A155:B155"/>
    <mergeCell ref="C155:E155"/>
    <mergeCell ref="A146:B146"/>
    <mergeCell ref="C146:E146"/>
    <mergeCell ref="A147:B147"/>
    <mergeCell ref="C147:E147"/>
    <mergeCell ref="A148:B148"/>
    <mergeCell ref="C148:E148"/>
    <mergeCell ref="A149:B149"/>
    <mergeCell ref="C149:E149"/>
    <mergeCell ref="A150:B150"/>
    <mergeCell ref="C150:E150"/>
    <mergeCell ref="A141:B141"/>
    <mergeCell ref="C141:E141"/>
    <mergeCell ref="A142:B142"/>
    <mergeCell ref="C142:E142"/>
    <mergeCell ref="A143:B143"/>
    <mergeCell ref="C143:E143"/>
    <mergeCell ref="A144:B144"/>
    <mergeCell ref="C144:E144"/>
    <mergeCell ref="A145:B145"/>
    <mergeCell ref="C145:E145"/>
    <mergeCell ref="A136:B136"/>
    <mergeCell ref="C136:E136"/>
    <mergeCell ref="A137:B137"/>
    <mergeCell ref="C137:E137"/>
    <mergeCell ref="A138:B138"/>
    <mergeCell ref="C138:E138"/>
    <mergeCell ref="A139:B139"/>
    <mergeCell ref="C139:E139"/>
    <mergeCell ref="A140:B140"/>
    <mergeCell ref="C140:E140"/>
    <mergeCell ref="A131:B131"/>
    <mergeCell ref="C131:E131"/>
    <mergeCell ref="A132:B132"/>
    <mergeCell ref="C132:E132"/>
    <mergeCell ref="A133:B133"/>
    <mergeCell ref="C133:E133"/>
    <mergeCell ref="A134:B134"/>
    <mergeCell ref="C134:E134"/>
    <mergeCell ref="A135:B135"/>
    <mergeCell ref="C135:E135"/>
    <mergeCell ref="A126:B126"/>
    <mergeCell ref="C126:E126"/>
    <mergeCell ref="A127:B127"/>
    <mergeCell ref="C127:E127"/>
    <mergeCell ref="A128:B128"/>
    <mergeCell ref="C128:E128"/>
    <mergeCell ref="A129:B129"/>
    <mergeCell ref="C129:E129"/>
    <mergeCell ref="A130:B130"/>
    <mergeCell ref="C130:E130"/>
    <mergeCell ref="A121:B121"/>
    <mergeCell ref="C121:E121"/>
    <mergeCell ref="A122:B122"/>
    <mergeCell ref="C122:E122"/>
    <mergeCell ref="A123:B123"/>
    <mergeCell ref="C123:E123"/>
    <mergeCell ref="A124:B124"/>
    <mergeCell ref="C124:E124"/>
    <mergeCell ref="A125:B125"/>
    <mergeCell ref="C125:E125"/>
    <mergeCell ref="A116:B116"/>
    <mergeCell ref="C116:E116"/>
    <mergeCell ref="A117:B117"/>
    <mergeCell ref="C117:E117"/>
    <mergeCell ref="A118:B118"/>
    <mergeCell ref="C118:E118"/>
    <mergeCell ref="A119:B119"/>
    <mergeCell ref="C119:E119"/>
    <mergeCell ref="A120:B120"/>
    <mergeCell ref="C120:E120"/>
    <mergeCell ref="A111:B111"/>
    <mergeCell ref="C111:E111"/>
    <mergeCell ref="A112:B112"/>
    <mergeCell ref="C112:E112"/>
    <mergeCell ref="A113:B113"/>
    <mergeCell ref="C113:E113"/>
    <mergeCell ref="A114:B114"/>
    <mergeCell ref="C114:E114"/>
    <mergeCell ref="A115:B115"/>
    <mergeCell ref="C115:E115"/>
    <mergeCell ref="A106:B106"/>
    <mergeCell ref="C106:E106"/>
    <mergeCell ref="A107:B107"/>
    <mergeCell ref="C107:E107"/>
    <mergeCell ref="A108:B108"/>
    <mergeCell ref="C108:E108"/>
    <mergeCell ref="A109:B109"/>
    <mergeCell ref="C109:E109"/>
    <mergeCell ref="A110:B110"/>
    <mergeCell ref="C110:E110"/>
    <mergeCell ref="A101:B101"/>
    <mergeCell ref="C101:E101"/>
    <mergeCell ref="A102:B102"/>
    <mergeCell ref="C102:E102"/>
    <mergeCell ref="A103:B103"/>
    <mergeCell ref="C103:E103"/>
    <mergeCell ref="A104:B104"/>
    <mergeCell ref="C104:E104"/>
    <mergeCell ref="A105:B105"/>
    <mergeCell ref="C105:E105"/>
    <mergeCell ref="A96:B96"/>
    <mergeCell ref="C96:E96"/>
    <mergeCell ref="A97:B97"/>
    <mergeCell ref="C97:E97"/>
    <mergeCell ref="A98:B98"/>
    <mergeCell ref="C98:E98"/>
    <mergeCell ref="A99:B99"/>
    <mergeCell ref="C99:E99"/>
    <mergeCell ref="A100:B100"/>
    <mergeCell ref="C100:E100"/>
    <mergeCell ref="A91:B91"/>
    <mergeCell ref="C91:E91"/>
    <mergeCell ref="A92:B92"/>
    <mergeCell ref="C92:E92"/>
    <mergeCell ref="A93:B93"/>
    <mergeCell ref="C93:E93"/>
    <mergeCell ref="A94:B94"/>
    <mergeCell ref="C94:E94"/>
    <mergeCell ref="A95:B95"/>
    <mergeCell ref="C95:E95"/>
    <mergeCell ref="A86:B86"/>
    <mergeCell ref="C86:E86"/>
    <mergeCell ref="A87:B87"/>
    <mergeCell ref="C87:E87"/>
    <mergeCell ref="A88:B88"/>
    <mergeCell ref="C88:E88"/>
    <mergeCell ref="A89:B89"/>
    <mergeCell ref="C89:E89"/>
    <mergeCell ref="A90:B90"/>
    <mergeCell ref="C90:E90"/>
    <mergeCell ref="A81:B81"/>
    <mergeCell ref="C81:E81"/>
    <mergeCell ref="A82:B82"/>
    <mergeCell ref="C82:E82"/>
    <mergeCell ref="A83:B83"/>
    <mergeCell ref="C83:E83"/>
    <mergeCell ref="A84:B84"/>
    <mergeCell ref="C84:E84"/>
    <mergeCell ref="A85:B85"/>
    <mergeCell ref="C85:E85"/>
    <mergeCell ref="A76:B76"/>
    <mergeCell ref="C76:E76"/>
    <mergeCell ref="A77:B77"/>
    <mergeCell ref="C77:E77"/>
    <mergeCell ref="A78:B78"/>
    <mergeCell ref="C78:E78"/>
    <mergeCell ref="A79:B79"/>
    <mergeCell ref="C79:E79"/>
    <mergeCell ref="A80:B80"/>
    <mergeCell ref="C80:E80"/>
    <mergeCell ref="A71:B71"/>
    <mergeCell ref="C71:E71"/>
    <mergeCell ref="A72:B72"/>
    <mergeCell ref="C72:E72"/>
    <mergeCell ref="A73:B73"/>
    <mergeCell ref="C73:E73"/>
    <mergeCell ref="A74:B74"/>
    <mergeCell ref="C74:E74"/>
    <mergeCell ref="A75:B75"/>
    <mergeCell ref="C75:E75"/>
    <mergeCell ref="A66:B66"/>
    <mergeCell ref="C66:E66"/>
    <mergeCell ref="A67:B67"/>
    <mergeCell ref="C67:E67"/>
    <mergeCell ref="A68:B68"/>
    <mergeCell ref="C68:E68"/>
    <mergeCell ref="A69:B69"/>
    <mergeCell ref="C69:E69"/>
    <mergeCell ref="A70:B70"/>
    <mergeCell ref="C70:E70"/>
    <mergeCell ref="A61:B61"/>
    <mergeCell ref="C61:E61"/>
    <mergeCell ref="A62:B62"/>
    <mergeCell ref="C62:E62"/>
    <mergeCell ref="A63:B63"/>
    <mergeCell ref="C63:E63"/>
    <mergeCell ref="A64:B64"/>
    <mergeCell ref="C64:E64"/>
    <mergeCell ref="A65:B65"/>
    <mergeCell ref="C65:E65"/>
    <mergeCell ref="A56:B56"/>
    <mergeCell ref="C56:E56"/>
    <mergeCell ref="A57:B57"/>
    <mergeCell ref="C57:E57"/>
    <mergeCell ref="A58:B58"/>
    <mergeCell ref="C58:E58"/>
    <mergeCell ref="A59:B59"/>
    <mergeCell ref="C59:E59"/>
    <mergeCell ref="A60:B60"/>
    <mergeCell ref="C60:E60"/>
    <mergeCell ref="A51:B51"/>
    <mergeCell ref="C51:E51"/>
    <mergeCell ref="A52:B52"/>
    <mergeCell ref="C52:E52"/>
    <mergeCell ref="A53:B53"/>
    <mergeCell ref="C53:E53"/>
    <mergeCell ref="A54:B54"/>
    <mergeCell ref="C54:E54"/>
    <mergeCell ref="A55:B55"/>
    <mergeCell ref="C55:E55"/>
    <mergeCell ref="A1:E1"/>
    <mergeCell ref="F1:I5"/>
    <mergeCell ref="J1:O1"/>
    <mergeCell ref="A2:E2"/>
    <mergeCell ref="J2:O5"/>
    <mergeCell ref="A3:E3"/>
    <mergeCell ref="A4:E4"/>
    <mergeCell ref="A5:E5"/>
    <mergeCell ref="A50:B50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2024-05-10T20:13:21Z</dcterms:modified>
</cp:coreProperties>
</file>